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500" tabRatio="796" activeTab="0"/>
  </bookViews>
  <sheets>
    <sheet name="HITNA ZABOK" sheetId="1" r:id="rId1"/>
  </sheets>
  <definedNames>
    <definedName name="_xlnm.Print_Area" localSheetId="0">'HITNA ZABOK'!$A$1:$T$321</definedName>
  </definedNames>
  <calcPr fullCalcOnLoad="1"/>
</workbook>
</file>

<file path=xl/sharedStrings.xml><?xml version="1.0" encoding="utf-8"?>
<sst xmlns="http://schemas.openxmlformats.org/spreadsheetml/2006/main" count="302" uniqueCount="187">
  <si>
    <t>3.</t>
  </si>
  <si>
    <t>STOLARSKI RADOVI</t>
  </si>
  <si>
    <t>UKUPNO STOLARSKI RADOVI:</t>
  </si>
  <si>
    <t>KERAMIČARSKI RADOVI</t>
  </si>
  <si>
    <t>UKUPNO KERAMIČARSKI RADOVI:</t>
  </si>
  <si>
    <t>SOBOSLIKARSKO - LIČILAČKI RADOVI</t>
  </si>
  <si>
    <t>gletanje zida</t>
  </si>
  <si>
    <t>bojanje zida</t>
  </si>
  <si>
    <t>UKUPNO SOBOSLIKARSKO - LIČILAČKI RADOVI:</t>
  </si>
  <si>
    <t>UNUTARNJI RAZVOD VODOVODA I KANALIZACIJE</t>
  </si>
  <si>
    <t>m</t>
  </si>
  <si>
    <r>
      <t xml:space="preserve">WC školjka
</t>
    </r>
    <r>
      <rPr>
        <sz val="10"/>
        <rFont val="Arial"/>
        <family val="2"/>
      </rPr>
      <t xml:space="preserve">Nabava, dovoz i montaža WC školjke I klase od bijele fajanse i plastične daske WC školjke. Stavka podrazumijeva nabavu, dovoz i montažu WC školjke i plastične daske WC školjke od tvrde plastike s poklopcem i gumenim odbijačima. sa svim pomoćnim matrijalom, vijcima, gumenim podloškama, brtvljenim materijalom i drugim sitnim potrošnim materijalom, te sav rad i sredstva za rad.
</t>
    </r>
  </si>
  <si>
    <t>a</t>
  </si>
  <si>
    <t>niskomontažni</t>
  </si>
  <si>
    <t>b</t>
  </si>
  <si>
    <r>
      <t xml:space="preserve">Nabava umivaonika
</t>
    </r>
    <r>
      <rPr>
        <sz val="10"/>
        <rFont val="Arial"/>
        <family val="2"/>
      </rPr>
      <t xml:space="preserve">Nabava, dovoz i montaža zidnog umivaonika I klase širine 60 cm od bijele fajanse sa sifonom i šipkom za podizanje izljeva. Stavka podrazumijeva dobavu, dovoz i montažu umivaonika s nosačem i sifonom, komplet garniturom za izljev i preljev, sav spojni i ostali sitni potrošni materijal, te sav rad i sredstva za rad.
</t>
    </r>
  </si>
  <si>
    <r>
      <t xml:space="preserve">Nabava držača toalet paira
</t>
    </r>
    <r>
      <rPr>
        <sz val="10"/>
        <rFont val="Arial"/>
        <family val="2"/>
      </rPr>
      <t>Nabava, dovoz i montaža držača toalet papira, držača rezervnog toalet papira i četke za toalet (prema izboru investitora). Stavka podrazumijeva nabavu, dovoz i montažu držača toalet papira i držača toalet četke, uključivo sav pričvrsni i ostali sitni potrošni materijal.</t>
    </r>
  </si>
  <si>
    <r>
      <t xml:space="preserve">Nabava zidne posude za tekući sapun
</t>
    </r>
    <r>
      <rPr>
        <sz val="10"/>
        <rFont val="Arial"/>
        <family val="2"/>
      </rPr>
      <t xml:space="preserve">Nabava, dovoz i montaža zidne posude za tekući sapun i držača za papirnate ručnike (prema izboru investitora). Stavka podrazumijeva nabavu, dovoz i montažu posude za sapun i držača za papirnate ručnike, uključivo sav pričvrsni i ostali sitni potrošni materijal. 
</t>
    </r>
  </si>
  <si>
    <t>držač sapuna</t>
  </si>
  <si>
    <t>držač ručnika</t>
  </si>
  <si>
    <r>
      <t xml:space="preserve">Nabava zrcala
</t>
    </r>
    <r>
      <rPr>
        <sz val="10"/>
        <rFont val="Arial"/>
        <family val="2"/>
      </rPr>
      <t xml:space="preserve">Nabava, dovoz i montaža kristalnog zrcala, uokvirenog, dimenzija 40x60 cm. Obavezno montaža na vijke. Stavka podrazumijeva nabavu, dovoz i montažu uokvirenog kristalnog zrcala, uključivo sav pričvrsni i ostali sitni potrošni materijal.
</t>
    </r>
  </si>
  <si>
    <t>fiksno zrcalo</t>
  </si>
  <si>
    <t>Nabava etažer polica
Nabava, doprema i montaža etažer police ispod zrcala od bijele fajanse, l=55 cm.
Stavka podrazumjeva nabavu, dopremu i ugradnju police, uključivo sav pričvrsni materijal, te sav rad i sredstva za rad. Etažere postavljati u prostorima toaleta.</t>
  </si>
  <si>
    <r>
      <t xml:space="preserve">Razvod kanalizacije
</t>
    </r>
    <r>
      <rPr>
        <sz val="10"/>
        <rFont val="Arial"/>
        <family val="2"/>
      </rPr>
      <t xml:space="preserve">Polaganje cijevi i fazonskih komada iz PVC, SN 2, za izvedbu instalacija fekalne kanalizacije, u podu. Stavka podrazumjeva nabavu, dobavu cijevi i fazonskih komada, ugradnju, brtvljenje spojeva, po potrebi izradu šliceva u armiranom betonu te zatvaranje šliceva nakon montiranja cijevi sa rabiciranjem  te sav potreban rad i sredstva za rad.
</t>
    </r>
    <r>
      <rPr>
        <i/>
        <sz val="10"/>
        <rFont val="Arial"/>
        <family val="2"/>
      </rPr>
      <t>Napomena: točan tip i broj fazonskih komada će se utvrditi nakon što se odredi točno mjesto postojeće vertikale</t>
    </r>
  </si>
  <si>
    <t>cijev Ø 50</t>
  </si>
  <si>
    <t>koljenoØ 50-90°</t>
  </si>
  <si>
    <t>koljenoØ 50-45°</t>
  </si>
  <si>
    <t>podni slivnik Ø 50</t>
  </si>
  <si>
    <t>cijev Ø 110</t>
  </si>
  <si>
    <t>koljenoØ 110-90°</t>
  </si>
  <si>
    <t>koljenoØ 110-45°</t>
  </si>
  <si>
    <t>račva Ø 110-45°</t>
  </si>
  <si>
    <t>dvostruka račva Ø 110-45°</t>
  </si>
  <si>
    <t>6.</t>
  </si>
  <si>
    <t>UKUPNO UNUTARNJI RAZVOD VODOVODA I KANALIZACIJE:</t>
  </si>
  <si>
    <t>REKAPITULACIJA</t>
  </si>
  <si>
    <t>PDV 25 %</t>
  </si>
  <si>
    <t>UKUPNO SA PDV-om</t>
  </si>
  <si>
    <t>4.</t>
  </si>
  <si>
    <t>rasvjetna tijela</t>
  </si>
  <si>
    <t>prekidači i utičnice</t>
  </si>
  <si>
    <t>komplet</t>
  </si>
  <si>
    <t>cijev  PP-R cijevi 1/2", PN 10</t>
  </si>
  <si>
    <t>cijev  PP-R cijevi 3/4", PN 10</t>
  </si>
  <si>
    <t>IZOLATERSKI RADOVI</t>
  </si>
  <si>
    <t>UKUPNO IZOLATERSKI RADOVI:</t>
  </si>
  <si>
    <r>
      <t>Izrada hidroizolacije poda u WC-U</t>
    </r>
    <r>
      <rPr>
        <sz val="10"/>
        <rFont val="Arial"/>
        <family val="2"/>
      </rPr>
      <t xml:space="preserve"> i (podna ploha + 10 cm vertikalnog ruba uz zidove) s jednim hladnim premazom i jednim slojem trake za varenje V-4-vareno.</t>
    </r>
  </si>
  <si>
    <t xml:space="preserve">ZIDARSKI  RADOVI </t>
  </si>
  <si>
    <t>UKUPNO ZIDARSKI :</t>
  </si>
  <si>
    <t>sati</t>
  </si>
  <si>
    <t>a)</t>
  </si>
  <si>
    <t>Režijski sati djelatnika NKV</t>
  </si>
  <si>
    <t>b)</t>
  </si>
  <si>
    <t>c)</t>
  </si>
  <si>
    <t>8.</t>
  </si>
  <si>
    <t>5.</t>
  </si>
  <si>
    <t>7.</t>
  </si>
  <si>
    <t>9.</t>
  </si>
  <si>
    <t>10.</t>
  </si>
  <si>
    <t>11.</t>
  </si>
  <si>
    <r>
      <t xml:space="preserve">Nabava vodokotlića
</t>
    </r>
    <r>
      <rPr>
        <sz val="10"/>
        <rFont val="Arial"/>
        <family val="2"/>
      </rPr>
      <t xml:space="preserve">Nabava, dovoz i montaža zidnih montažnih vodokotlića zajedno sa isplavnom cijevi, brtvenim materijalom te spojnim crijevom. Stavka podrazumijeva nabavu, dovoz i montažu vodokotlića, isplavne cijevi, brtvenog materijala sa spojnom cijevi,venil, sitnog potrošnog materijala, te sav rad i sredstva za rad.
</t>
    </r>
  </si>
  <si>
    <r>
      <t xml:space="preserve">Nabava mješalice
</t>
    </r>
    <r>
      <rPr>
        <sz val="10"/>
        <rFont val="Arial"/>
        <family val="2"/>
      </rPr>
      <t>Nabava, dovoz i montaža jednoručne mješalice stojeće za umivaonik, s kutnim ventilima, kvalitete i karakteristika kao Armal 58-622-300 F. Obavezan atest za mješalicu - za zdravstvenu ispravnost. Stavka podrazumijeva dobavu, dovoz i montažu mješalice, sav spojni i ostali sitni potrošni materijal, uključivo i  zidnim ventilima za zatvaranje dovoda tople i hladne vode u slučaju kvara na mješalici, te sav rad i sredstva za rad.</t>
    </r>
  </si>
  <si>
    <r>
      <t xml:space="preserve">Dobava i montaža ventila </t>
    </r>
    <r>
      <rPr>
        <sz val="10"/>
        <rFont val="Arial"/>
        <family val="2"/>
      </rPr>
      <t>za montažu pod žbuku s ukrasnom kapom i rozetom, a prethode vodokotliću, pisoaru, umivaonik topla i hladna voda.
Komplet do pune gotovosti, uključiti potreban rad, materijal i sredstva za rad.</t>
    </r>
  </si>
  <si>
    <t xml:space="preserve"> 1/2"</t>
  </si>
  <si>
    <t xml:space="preserve"> 3/4"</t>
  </si>
  <si>
    <r>
      <t>Dobava i polaganje cijevi TC20,</t>
    </r>
    <r>
      <rPr>
        <sz val="10"/>
        <rFont val="Arial"/>
        <family val="2"/>
      </rPr>
      <t xml:space="preserve"> štemanje, gipsanje</t>
    </r>
  </si>
  <si>
    <r>
      <t xml:space="preserve">Dobava, postavljanje i spajanje </t>
    </r>
    <r>
      <rPr>
        <sz val="10"/>
        <rFont val="Arial"/>
        <family val="2"/>
      </rPr>
      <t>priključnice šuko , 230V , nadžbukne, IP44</t>
    </r>
  </si>
  <si>
    <r>
      <t xml:space="preserve">Dobava, postavljanje i spajanje </t>
    </r>
    <r>
      <rPr>
        <sz val="10"/>
        <rFont val="Arial"/>
        <family val="2"/>
      </rPr>
      <t>sklopke nadžbukne,  IP44</t>
    </r>
  </si>
  <si>
    <r>
      <t xml:space="preserve">Dobava, postavljanje i spajanje </t>
    </r>
    <r>
      <rPr>
        <sz val="10"/>
        <rFont val="Arial"/>
        <family val="2"/>
      </rPr>
      <t>plastičnih razvodnih kutija IP55</t>
    </r>
  </si>
  <si>
    <r>
      <t xml:space="preserve">Dobava, postavljanje i </t>
    </r>
    <r>
      <rPr>
        <sz val="10"/>
        <rFont val="Arial"/>
        <family val="2"/>
      </rPr>
      <t xml:space="preserve">spajanje panik svjetiljke 8W, 3 sata, IP54 </t>
    </r>
  </si>
  <si>
    <r>
      <t xml:space="preserve">Dobava, postavljanje i spajanje kutije </t>
    </r>
    <r>
      <rPr>
        <sz val="10"/>
        <rFont val="Arial"/>
        <family val="2"/>
      </rPr>
      <t>za izjednačenje potencijala koplet.1 kom kutije za izjednačenje potencijala,1 kom kutije za uzemljenje, 10 m vodić P/F 6 mm, p/žb, 5 m poc. traka FeZn 30x3,5 mm,15 m vodič P/F 10 mm, p/žb,1 kom sonda o2"x2 m,obujmice FeZn, vijci, matice, PVC cijevi i ostalo.</t>
    </r>
  </si>
  <si>
    <r>
      <t xml:space="preserve">Ispitivanje el. instalacije </t>
    </r>
    <r>
      <rPr>
        <sz val="10"/>
        <rFont val="Arial"/>
        <family val="2"/>
      </rPr>
      <t>ze izdavanje atesta o otporu izolacije, zaštite od dodirnog napona i ekvipotencijalima met. masa.</t>
    </r>
  </si>
  <si>
    <r>
      <t>Dobava, postavljanje i spajanje   svjetiljke</t>
    </r>
    <r>
      <rPr>
        <sz val="10"/>
        <rFont val="Arial"/>
        <family val="2"/>
      </rPr>
      <t xml:space="preserve"> plafonjere sa štednim sijalicama 26 W,   sa sijalicama, komplet postavljeno i pušteno u rad,  (prema izboru investitora)</t>
    </r>
  </si>
  <si>
    <r>
      <t xml:space="preserve">Razbijanje postojećih zidnih pločica
</t>
    </r>
    <r>
      <rPr>
        <sz val="10"/>
        <rFont val="Arial"/>
        <family val="2"/>
      </rPr>
      <t>Ručno skidanje dotrajalih zidnih keramičkih pločica u prostorijama postojećeg sanitarnog čvora, i u hodniku, na mjestu izvedbe novog sanitarnog čvora sa utovarom u kamion, transportom i istovarom na deponiju  i trajno zbrinjavanje prema važečem Zakonu o otpadu i pravilnicima.Obračun po m2 skinutih pločica.</t>
    </r>
  </si>
  <si>
    <r>
      <rPr>
        <b/>
        <sz val="10"/>
        <rFont val="Arial"/>
        <family val="2"/>
      </rPr>
      <t xml:space="preserve">Demontaža sanitarija
</t>
    </r>
    <r>
      <rPr>
        <sz val="10"/>
        <rFont val="Arial"/>
        <family val="2"/>
      </rPr>
      <t xml:space="preserve">Demontaža sanitarija u sanitarnom čvoru sa utovarom u kamion, transportom i istovarom na deponiju  i trajno zbrinjavanje prema važečem Zakonu o otpadu i pravilnicima. Komplet sa uklanjanjem svog montažnog pribora, držača, priključka, sifona i sl. Obračun po komadu vrste sanitarija.
 </t>
    </r>
  </si>
  <si>
    <r>
      <rPr>
        <b/>
        <sz val="10"/>
        <rFont val="Arial"/>
        <family val="2"/>
      </rPr>
      <t xml:space="preserve">Šlicanje zidova i podova
</t>
    </r>
    <r>
      <rPr>
        <sz val="10"/>
        <rFont val="Arial"/>
        <family val="2"/>
      </rPr>
      <t xml:space="preserve">Šlicanje zidova od pune opeke i AB ploče za potrebe demontaže i montaže instalacija vodovoda, kanalizacije, sa utovarom i odvozom materijala na deponiju  i trajno zbrinjavanje prema važečem Zakonu o otpadu i pravilnicima. Obračun po m1 išlicanog presjeka različitih dimenzija u različitom materijalu.
 </t>
    </r>
  </si>
  <si>
    <r>
      <rPr>
        <b/>
        <sz val="10"/>
        <rFont val="Arial"/>
        <family val="2"/>
      </rPr>
      <t xml:space="preserve">Probijanje otvora
</t>
    </r>
    <r>
      <rPr>
        <sz val="10"/>
        <rFont val="Arial"/>
        <family val="2"/>
      </rPr>
      <t xml:space="preserve">Probijanje otvora za prolazak instalacija vodovoda i kanalizacije, te štemanja za ostale potrebe sa utovarom i odvozom materijala na deponiju  i trajno zbrinjavanje prema važečem Zakonu o otpadu i pravilnicima. Obračun po m3 izbijenog materijala.
 </t>
    </r>
  </si>
  <si>
    <r>
      <rPr>
        <b/>
        <sz val="10"/>
        <rFont val="Arial"/>
        <family val="2"/>
      </rPr>
      <t>Demontaža rasvjetnih tijela</t>
    </r>
    <r>
      <rPr>
        <sz val="10"/>
        <rFont val="Arial"/>
        <family val="2"/>
      </rPr>
      <t xml:space="preserve">                                                Demontaža postojećih rasvjetnih tijela u prostoru, utičnica i prekidača. Stavkom obuhvatiti demontažu, iznošenje iz objekta, odvoz na deponiju i trajno zbrinjavanje prema važečem Zakonu o otpadu i pravilnicima, sav potrebni rad i radnu skelu.</t>
    </r>
  </si>
  <si>
    <r>
      <t>Ispitivanje postojećih elektroinstalacija nakon radova obijanja</t>
    </r>
    <r>
      <rPr>
        <i/>
        <sz val="10"/>
        <rFont val="Arial"/>
        <family val="2"/>
      </rPr>
      <t>.</t>
    </r>
  </si>
  <si>
    <t>paušl.</t>
  </si>
  <si>
    <r>
      <t xml:space="preserve">Izrada betonske košuljica
</t>
    </r>
    <r>
      <rPr>
        <sz val="10"/>
        <rFont val="Arial"/>
        <family val="2"/>
      </rPr>
      <t>C 12/15 (estrih), debljine do 5 cm. Košuljica se izvodi preko predhodno izvedene hidroizolacije i termoizolacije poda. Košuljica treba biti armirana polipropilenskim vlaknima 18mm/900g za sprečavanje mikropukotina (HRN EN 14889-2:2008). Gornja površina izvedene košuljice mora biti ravna i obrađena tako da se na nju može izvesti finalna podna podloga do pune gotovosti.</t>
    </r>
  </si>
  <si>
    <t>m'</t>
  </si>
  <si>
    <r>
      <t xml:space="preserve">Razvod vodovoda
</t>
    </r>
    <r>
      <rPr>
        <sz val="10"/>
        <rFont val="Arial"/>
        <family val="2"/>
      </rPr>
      <t xml:space="preserve">Polaganje cijevi i fazonskih komada iz  PP-R cijevi , PN 10, u podu ili u zidu za instalacije tople i hladne vode.  Stavka podrazumjeva nabavu, dobavu cijevi i fazonskih komada, ugradnju , brtvljenje spojeva, izradu šliceva u  opeci ili armiranom betonu te zatvaranje šliceva nakon montiranja cijevi sa rabiciranjem  te sav potreban rad i sredstva za rad.
</t>
    </r>
  </si>
  <si>
    <t>ELEKTROINSTALACIJE</t>
  </si>
  <si>
    <t>UKUPNO ELEKTROINSTALACIJE:</t>
  </si>
  <si>
    <r>
      <t xml:space="preserve">Dobava, postavljanje i spajanje kabela PPY 3x1,5 mm2 ,      </t>
    </r>
    <r>
      <rPr>
        <sz val="10"/>
        <rFont val="Arial"/>
        <family val="2"/>
      </rPr>
      <t>Kabeli su namjenjeni za rasvjetu   . Komplet postavljeno, spojeno i označeno natpisnim pločicama, sa štemanjem i gipsanjem.</t>
    </r>
  </si>
  <si>
    <r>
      <t xml:space="preserve">Dobava, postavljanje i spajanje kabela PPY 3x2,5 mm2      ,      </t>
    </r>
    <r>
      <rPr>
        <sz val="10"/>
        <rFont val="Arial"/>
        <family val="2"/>
      </rPr>
      <t>Kabeli su namjenjeni za utičnice  . Komplet postavljeno, spojeno i označeno natpisnim pločicama, sa štemanjem i gipsanjem.</t>
    </r>
  </si>
  <si>
    <t xml:space="preserve">  INVESTITOR  :</t>
  </si>
  <si>
    <t xml:space="preserve">  GRAĐEVINA  :</t>
  </si>
  <si>
    <t>Red. br.</t>
  </si>
  <si>
    <t>opis</t>
  </si>
  <si>
    <t>jdm</t>
  </si>
  <si>
    <t xml:space="preserve">kol. </t>
  </si>
  <si>
    <t>jed. cijena</t>
  </si>
  <si>
    <t>ukupna cijena</t>
  </si>
  <si>
    <t>1.</t>
  </si>
  <si>
    <t>PRIPREMNI RADOVI I RADOVI UKLANJANJA</t>
  </si>
  <si>
    <r>
      <t>m</t>
    </r>
    <r>
      <rPr>
        <vertAlign val="superscript"/>
        <sz val="9"/>
        <rFont val="Arial"/>
        <family val="2"/>
      </rPr>
      <t>2</t>
    </r>
  </si>
  <si>
    <t>kom</t>
  </si>
  <si>
    <t>umivaonici sa etažerima i ogledalima</t>
  </si>
  <si>
    <t>sifoni (komplet sa ištemavanjem ) dim. do 20x20cm</t>
  </si>
  <si>
    <r>
      <rPr>
        <b/>
        <sz val="10"/>
        <rFont val="Arial"/>
        <family val="2"/>
      </rPr>
      <t xml:space="preserve">Demontaža mješalica za vodu
</t>
    </r>
    <r>
      <rPr>
        <sz val="10"/>
        <rFont val="Arial"/>
        <family val="2"/>
      </rPr>
      <t xml:space="preserve">Demontaža ručnih mješalica za vodu u sanitarnom čvoru sa utovarom u kamion, transportom i istovarom na deponiju udaljenu do 5km. Komplet sa uklanjanjem svog montažnog pribora, ventila. Obračun po komadu demontiranog elementa
 </t>
    </r>
  </si>
  <si>
    <t>mješalice za vodu</t>
  </si>
  <si>
    <r>
      <t>m</t>
    </r>
    <r>
      <rPr>
        <vertAlign val="superscript"/>
        <sz val="9"/>
        <rFont val="Arial"/>
        <family val="2"/>
      </rPr>
      <t>1</t>
    </r>
  </si>
  <si>
    <t>UKUPNO PRIPREMNI RADOVI I RADOVI UKLANJANJA:</t>
  </si>
  <si>
    <t>2.</t>
  </si>
  <si>
    <r>
      <t>m</t>
    </r>
    <r>
      <rPr>
        <vertAlign val="superscript"/>
        <sz val="10"/>
        <rFont val="Arial"/>
        <family val="2"/>
      </rPr>
      <t>2</t>
    </r>
  </si>
  <si>
    <t>12.</t>
  </si>
  <si>
    <r>
      <t xml:space="preserve">Dobava i montaža PVC podnog sifona </t>
    </r>
    <r>
      <rPr>
        <sz val="10"/>
        <rFont val="Arial"/>
        <family val="2"/>
      </rPr>
      <t xml:space="preserve">s PVC tuljkom i kromirano  m rešetkom 15x15 cm.PVC 0110/50.U savci obračunati sva potrebna štemanja i krpanja.
</t>
    </r>
  </si>
  <si>
    <r>
      <t xml:space="preserve">Ličenje unutarnjih drvenih </t>
    </r>
    <r>
      <rPr>
        <sz val="10"/>
        <rFont val="Arial"/>
        <family val="2"/>
      </rPr>
      <t>vrata uljnim naličem u dva sloja i završnim lakiranjem sa svim potrebnim pripremnim radovima do pune gotovosti.postojeća stolarija ( vrata), sa svim predradnjama uklučivo i bojanje dovratnika u boji prema odabiru investitora.</t>
    </r>
  </si>
  <si>
    <t>Ispitivanje postojećih instalacije vodovoda i kanalizacije radi daljnjih popravaka, prema nalazu na licu mjesta.</t>
  </si>
  <si>
    <t>pauš.</t>
  </si>
  <si>
    <t>NAPOMENA:Prije demontaže provesti ispitivanje postojećih instalacija vodovoda i kanalizacije te u dogovoru sa nadzornim inžinjerom i inevestitorom donjeti odluku o obimu radova koji će se izvoditi.Isto tako potrebno je voditi računa da se prilikom demontaže postojećih instalacija vodovoda i kanalizacije povede računa o spojevima ostalih dijelova instalacija vodovoda i kanalizacije koji nisu predviđeni za rekonstrukciju kako ne bi moralo doći do nepotrebnih radova.</t>
  </si>
  <si>
    <r>
      <t xml:space="preserve">Razbijanje postojećih podnih pločica
</t>
    </r>
    <r>
      <rPr>
        <sz val="10"/>
        <rFont val="Arial"/>
        <family val="2"/>
      </rPr>
      <t>Ručno skidanje dotrajalih podnih keramičkih pločica u prostorijama postojećeg sanitarnog čvora, i u hodniku,  sa utovarom u kamion, transportom i istovarom na deponiju i trajno zbrinjavanje prema važečem Zakonu o otpadu i pravilnicima.Obračun po m2 skinutih pločica.</t>
    </r>
  </si>
  <si>
    <r>
      <t xml:space="preserve">Skidanje podnih obloga
</t>
    </r>
    <r>
      <rPr>
        <sz val="10"/>
        <rFont val="Arial"/>
        <family val="2"/>
      </rPr>
      <t>Ručno skidanje dotrajalih glazura - estriha, sa utovarom u kamion, transportom i istovarom na deponiju i trajno zbrinjavanje prema važečem Zakonu o otpadu i pravilnicima.Obračun po m2 .</t>
    </r>
  </si>
  <si>
    <r>
      <t xml:space="preserve">Ručno obijanje postojeće žbuke
</t>
    </r>
    <r>
      <rPr>
        <sz val="10"/>
        <rFont val="Arial"/>
        <family val="2"/>
      </rPr>
      <t>Ručno obijanje oštećene žbuke sa  zidova , te utovarom i odvozom materijala-šute na deponiju  i trajno zbrinjavanje prema važečem Zakonu o otpadu i pravilnicima. Komplet sa pokretnom radnom skelom za visinu do 2,60m sa otprašivanjem površine sa koje se skida žbuka. Obračun po m2 skinute žbuke.</t>
    </r>
  </si>
  <si>
    <r>
      <t>Demontaža postojeće stolarije</t>
    </r>
    <r>
      <rPr>
        <sz val="10"/>
        <rFont val="Arial"/>
        <family val="2"/>
      </rPr>
      <t xml:space="preserve">
Demontaža postojećih vanjske i utnutarnje stolarije uz najveći mogući oprez kako ne bi došlo do oštećenja na postojećim završnim oblogama žbuka i keramičke pločice.Stavkom predvidjeti  trajno zbrinjavanje prema važečem Zakonu o otpadu i pravilnicima.Obračun po komadu.</t>
    </r>
  </si>
  <si>
    <r>
      <t xml:space="preserve">Uklanjanje namještaja
</t>
    </r>
    <r>
      <rPr>
        <sz val="10"/>
        <rFont val="Arial"/>
        <family val="2"/>
      </rPr>
      <t>Uklanjanje postojećeg namještaja i opreme koji se nalazi u prostoru, sa utovarom u kamion, transportom i istovarom na deponiju i trajno zbrinjavanje prema važečem Zakonu o otpadu i pravilnicima.Obračun po m2 .</t>
    </r>
  </si>
  <si>
    <r>
      <t xml:space="preserve">Čišćenje podnih i zidnih keramičkih pločica
</t>
    </r>
    <r>
      <rPr>
        <sz val="10"/>
        <rFont val="Arial"/>
        <family val="2"/>
      </rPr>
      <t>Čišćenje i uklanjanje nečistoća sa postojećih zidnih i podnih keramičkih pločica.Stavkom predvidjeti svu potrebnu opremu i odgovarajuća sredstva za čišćenje.Obračun po m2 .</t>
    </r>
  </si>
  <si>
    <r>
      <rPr>
        <b/>
        <sz val="10"/>
        <rFont val="Arial"/>
        <family val="2"/>
      </rPr>
      <t>Demontaža radijatora</t>
    </r>
    <r>
      <rPr>
        <sz val="10"/>
        <rFont val="Arial"/>
        <family val="2"/>
      </rPr>
      <t xml:space="preserve"> </t>
    </r>
    <r>
      <rPr>
        <b/>
        <sz val="10"/>
        <rFont val="Arial"/>
        <family val="2"/>
      </rPr>
      <t xml:space="preserve">i ponovna montaža           </t>
    </r>
    <r>
      <rPr>
        <sz val="10"/>
        <rFont val="Arial"/>
        <family val="2"/>
      </rPr>
      <t xml:space="preserve">                             
Pažljiva demontaža radijatora u sanitarnom čvoru kako bi se isti sačuvao od oštećenja prilikom izvođenja radova. Radijator je potrebno pažljivo demontirati jer će se isti ponovno montirati uz prethodnu provjeru ispravnosti.rStavkom previdjeti čišćenje radijatora, pjeskarenje, lakiranje i ugradnju novog ventila sa termostatskom glavom Stavka podrazumijeva sav rad, sredstva za rad.Obračun po komadu. </t>
    </r>
  </si>
  <si>
    <t>elektrićni bojler</t>
  </si>
  <si>
    <r>
      <t xml:space="preserve">Demontaža postojeće drvene stijene sa vratima </t>
    </r>
    <r>
      <rPr>
        <sz val="10"/>
        <rFont val="Arial"/>
        <family val="2"/>
      </rPr>
      <t xml:space="preserve">
Demontaža postojeće unutarnje drvene stijene sa vratima uz najveći mogući oprez kako ne bi došlo do oštećenja na postojećim završnim oblogama žbuka.Stavkom predvidjeti zbrinjavanje prema želji investitora u skladište u predmetnoj lokaciji. Obračun po komadu.</t>
    </r>
  </si>
  <si>
    <r>
      <t xml:space="preserve">Demontaža postojeće PVC stijene sa vratima </t>
    </r>
    <r>
      <rPr>
        <sz val="10"/>
        <rFont val="Arial"/>
        <family val="2"/>
      </rPr>
      <t xml:space="preserve">
Demontaža postojećih unutarnje stijene(2,4*3m) sa vratima uz najveći mogući oprez kako ne bi došlo do oštećenja na postojećim završnim oblogama žbuka i ugradnja na novoj poziciji prema traženju investitora.Stavkom predvidjeti popravak brave, sav potreban alat i opremu. Obračun po komadu.</t>
    </r>
  </si>
  <si>
    <t>postojeći kabli i pvc kanalice</t>
  </si>
  <si>
    <r>
      <t xml:space="preserve">Žbukanje zidova 
</t>
    </r>
    <r>
      <rPr>
        <sz val="10"/>
        <rFont val="Arial"/>
        <family val="2"/>
      </rPr>
      <t>Strojno žbukanje unutarnjih zidova  vapneno-cemenom žbukom. Na svim kutovima ugrađuju se kutni aluminijski profili za učvrščivanje kutova. Na mjestima sudara zidova od opeke i betona obavezno se ugrađuje rabic pletivo.                                                                       
Stavka uključuje nabavu, dopremu i ugradnju svega potrebnog materijala, potrebnu radnu skelu, obrada rubova zidova i spojeva s AB plohama, radna skela, te sav rad i sredstva za rad.</t>
    </r>
  </si>
  <si>
    <r>
      <rPr>
        <b/>
        <sz val="10"/>
        <rFont val="Arial"/>
        <family val="2"/>
      </rPr>
      <t xml:space="preserve">Stolarski popravak unutarnjih  vrata </t>
    </r>
    <r>
      <rPr>
        <sz val="10"/>
        <rFont val="Arial"/>
        <family val="2"/>
      </rPr>
      <t>koja se mogu doraditi u funkciju popravak obuhvaća zamjenu postojećeg dotrajalog okova, brava odnosno radovi do pune funkcionsti  U cijenu uključiti rad, materijal i potrebnu opremu .</t>
    </r>
  </si>
  <si>
    <t>Zidarska obrada otvora prije ugradbe stolarije. Jedinična cijena uključuje dovođenje otvora na provokutni oblik i na modularnu mjeru uz sva potrebna štemanja.</t>
  </si>
  <si>
    <t>a) vrata 61/198,5 cm (svijetli otvor), dovratnik 42 x 100 mm</t>
  </si>
  <si>
    <r>
      <rPr>
        <b/>
        <sz val="10"/>
        <rFont val="Arial"/>
        <family val="2"/>
      </rPr>
      <t>Dobava i ugradnja unutarnjih drvenih vrata .</t>
    </r>
    <r>
      <rPr>
        <sz val="10"/>
        <rFont val="Arial"/>
        <family val="2"/>
      </rPr>
      <t xml:space="preserve"> Dovratnik unutrašnjih vrata je iz masivne izrade iz jelove ili smrekove građe I klase, kontroliranog porijekla FSC, dimenzije 42 x 100 mm ili 42 x 150 mm. Pokrovna letvica za spoj zid-dovratnik je iz masivne građe jela-smreka I klase, također kontroliranog porijekla FSC. Vratno krilo je s preklopom debljine 40 mm, okvir iz masivne izrade iz jelove ili smrekove građe I klase, ispuna od kartonskog saća obložena lesonitom ili djelomično ostakljeno. U cijenu je uračunata izrada, kompletan stolarski okov sukladno funkcijama vrata (usadna brava s ključem, aluminijske ručke i štitovi, cilindar brava s ključem) utvrđenim u narudžbi, temeljna i završna obrada, te isporuka na lokaciju . (</t>
    </r>
    <r>
      <rPr>
        <b/>
        <sz val="10"/>
        <rFont val="Arial"/>
        <family val="2"/>
      </rPr>
      <t>napomena:sve mjere kontrolirati na licu mjesta)</t>
    </r>
  </si>
  <si>
    <t>b) vrata 71/198,5 cm (svijetli otvor), dovratnik 42 x 100 mm</t>
  </si>
  <si>
    <r>
      <t xml:space="preserve">Skidanje postojećih podnih PVC OBLOGA
</t>
    </r>
    <r>
      <rPr>
        <sz val="10"/>
        <rFont val="Arial"/>
        <family val="2"/>
      </rPr>
      <t>Ručno skidanje PVC podnih obloga s odvozom otpadnog materijala,  sa utovarom u kamion, transportom i istovarom na deponiju i trajno zbrinjavanje prema važečem Zakonu o otpadu i pravilnicimaU cijenu uključiti i skidanje "holkera".Obračun po m2 skinute obloge.</t>
    </r>
  </si>
  <si>
    <t>PODOPOLAGAČKI RADOVI</t>
  </si>
  <si>
    <t>UKUPNO PODOPOLAGAČKI RADOVI:</t>
  </si>
  <si>
    <r>
      <t xml:space="preserve">
</t>
    </r>
    <r>
      <rPr>
        <sz val="10"/>
        <rFont val="Arial"/>
        <family val="2"/>
      </rPr>
      <t xml:space="preserve">Priprema podloge brušenjem, čišćenjem i impregnacijom, te nanošenje sloja mase za izravnavanje prosječne debljine 3mm
</t>
    </r>
  </si>
  <si>
    <t>ZAVOD ZA HITNU MEDICINU KRAPINSKO-ZAGORSKE ŽUPANIJE</t>
  </si>
  <si>
    <t xml:space="preserve">SANACIJA UREĐENJE PROSTORA </t>
  </si>
  <si>
    <t>Dobava i ugradnja PVC-e podne obloge POLIFLOR EXTRA XL PUR na pripremljenu podlogu lijepljenjem, te varenje spojeva(Ultra XL PUR 3720 ili prema izboru investitora, investitoru prije ugrasnje obavezno prezentirati uzorak).Stavkom obuhvatiti sav rad, materijal i alat potreban do pune gotovosti.Obračun po m2</t>
  </si>
  <si>
    <t>Izrada holkera na spoju zida i poda od materijala kao pod visine 10 cm.Stavkom obuhvatiti sav rad, materijal i alat potreban do pune gotovosti.Obračun po m'</t>
  </si>
  <si>
    <r>
      <t>m</t>
    </r>
    <r>
      <rPr>
        <vertAlign val="superscript"/>
        <sz val="9"/>
        <rFont val="Arial"/>
        <family val="2"/>
      </rPr>
      <t>'</t>
    </r>
  </si>
  <si>
    <t>UKUPNO (1-9)</t>
  </si>
  <si>
    <r>
      <t xml:space="preserve">Prekid toka kapilarne vlage </t>
    </r>
    <r>
      <rPr>
        <sz val="10"/>
        <rFont val="Arial"/>
        <family val="2"/>
      </rPr>
      <t>u zidovima od kamena s unutarnje strane s pripremljenom podlogom. Stigovom kontinuiranom gravitacijskom infuzijom Stigosila ili jednakovrijednim proizvodom.</t>
    </r>
  </si>
  <si>
    <t xml:space="preserve"> - otucanje stare, trošne i vlažne žbuke i zdrave žbuke cca 50 cm iznad vidljive vlažne crte na zidu,</t>
  </si>
  <si>
    <t xml:space="preserve"> - produbljivanje sljubnica, pranje površine, dersovanje, štosanje i poravnavanje pripremljene površine zida Stigomal mortom ili jednakovrijednim proizvodom, </t>
  </si>
  <si>
    <t xml:space="preserve"> - bušenje rupa  7 kom/m¹ promjera rupa od 20-30 mm pod kutem od 30º.</t>
  </si>
  <si>
    <t xml:space="preserve"> - otprašivanje rupa i vlaženje.</t>
  </si>
  <si>
    <t xml:space="preserve"> - ulijevanje rijetkog vapnenog mlijeka radi zatvaranja šupljina i fuga unutar zida pomoću lijevka, čišćenje istih 1 - 2 dana nakon zasićenja.</t>
  </si>
  <si>
    <t xml:space="preserve"> -prekid toka kapilarne vlage iznad kote poda S.K.G.I. (Stigova Kontinuirana Gravitacijska Infuzija) ili jednakovrijednim proizvodom metodom ulijevanjem Stigosila u prethodno ugrađene dozatore, prema uputama proizvođača materijala do zasićenja (3-5 dana).</t>
  </si>
  <si>
    <t xml:space="preserve"> - brtvljenje rupa Stigolit mortom ili Stigovez brzoveznim mortom ili jednakovrijednim proizvodom.</t>
  </si>
  <si>
    <t xml:space="preserve"> - nanošenje završnog sloja izolacije Stigolitom  ili jednakovrijednog proizvoda visine do 1 m preko tretirane zone.</t>
  </si>
  <si>
    <t>jednostrano s unutarnje strane.</t>
  </si>
  <si>
    <t>14.</t>
  </si>
  <si>
    <r>
      <t xml:space="preserve">Dobava i montaža visokotlačnog električnog bojlera </t>
    </r>
    <r>
      <rPr>
        <sz val="10"/>
        <rFont val="Arial"/>
        <family val="2"/>
      </rPr>
      <t xml:space="preserve">sadržaja 80 l, uključivo sav meterijal za zavješenje, sigurnosno - povratni ventil f 1/2", s ugrađenim termometrom, instaliranom električnom snagom 3000W, uključivo spoj na pocinčane cijevi f 1/2", s fleksibilnim cijevima, toplu i hladnu vodu te podžbukni ventil f 1/2", s ukrasnom kapom i rozeta na hladnoj vodi. Ugrađuje se u kupaonici. U stavci obračunati sva potrebna štemanja i krpanja. U cijenu kompleta uračunate su nabavne cijene elemenata fco gradilište. 
</t>
    </r>
  </si>
  <si>
    <r>
      <t xml:space="preserve">Dobava i montaža visokotlačnog električnog bojlera </t>
    </r>
    <r>
      <rPr>
        <sz val="10"/>
        <rFont val="Arial"/>
        <family val="2"/>
      </rPr>
      <t xml:space="preserve">sadržaja 50 l, uključivo sav meterijal za zavješenje, sigurnosno - povratni ventil f 1/2", s ugrađenim termometrom, instaliranom električnom snagom 3000W, uključivo spoj na pocinčane cijevi f 1/2", s fleksibilnim cijevima, toplu i hladnu vodu te podžbukni ventil f 1/2", s ukrasnom kapom i rozeta na hladnoj vodi. Ugrađuje se u kupaonici. U stavci obračunati sva potrebna štemanja i krpanja. U cijenu kompleta uračunate su nabavne cijene elemenata fco gradilište. 
</t>
    </r>
  </si>
  <si>
    <r>
      <t xml:space="preserve">Gletanje i bojanje ožbukanih stropova
</t>
    </r>
    <r>
      <rPr>
        <sz val="10"/>
        <rFont val="Arial"/>
        <family val="2"/>
      </rPr>
      <t>Prethodna priprema podloge te gletanje zidova koji su prethodno ožbukani uključivo postavljanje mrežice na spojevima ploča, i spojevima od različitih materijala, postavljanje kutnih profila. Bojaje zida poludisperzivnim bojama premu izboru investitora. Stavka podrazumjeva nabavu, dobavu i ugradnju materijala, potrebnu radnu skelu, sav rad i sredstva za rad.</t>
    </r>
  </si>
  <si>
    <r>
      <t xml:space="preserve">Gletanje i bojanje ožbukanih zidova 
</t>
    </r>
    <r>
      <rPr>
        <sz val="10"/>
        <rFont val="Arial"/>
        <family val="2"/>
      </rPr>
      <t>Prethodna priprema podloge te gletanje zidova koji su prethodno ožbukani uključivo postavljanje mrežice na spojevima ploča, i spojevima od različitih materijala, postavljanje kutnih profila. Bojaje zida poludisperzivnim bojama premu izboru investitora. Stavka podrazumjeva nabavu, dobavu i ugradnju materijala, potrebnu radnu skelu, sav rad i sredstva za rad.</t>
    </r>
  </si>
  <si>
    <t>gletanje stropa</t>
  </si>
  <si>
    <t>bojanje  stropa</t>
  </si>
  <si>
    <r>
      <t xml:space="preserve">Dobava i montaža visokotlačnog električnog bojlera (visoko montažnog) </t>
    </r>
    <r>
      <rPr>
        <sz val="10"/>
        <rFont val="Arial"/>
        <family val="2"/>
      </rPr>
      <t xml:space="preserve">sadržaja 10 l, uključivo sav meterijal za zavješenje, sigurnosno - povratni ventil f 1/2", s ugrađenim termometrom, instaliranom električnom snagom 2000 W , uključivo spoj na pocinčane cijevi f 1/2", s fleksibilnim cijevima, toplu i hladnu vodu te podžbukni ventil f 1/2", s ukrasnom kapom i rozeta na hladnoj vodi. Ugrađuje se u kupaonici. U stavci obračunati sva potrebna štemanja i krpanja. U cijenu kompleta uračunate su nabavne cijene elemenata fco gradilište. 
</t>
    </r>
  </si>
  <si>
    <r>
      <t xml:space="preserve">Struganje stare vapnene boje sa zidova i stropova. </t>
    </r>
    <r>
      <rPr>
        <sz val="10"/>
        <rFont val="Arial"/>
        <family val="2"/>
      </rPr>
      <t>U cijenu uključeni svi pripremni i pomoćni radovi radna skela.Obračun po m2</t>
    </r>
  </si>
  <si>
    <t xml:space="preserve">Dobava materijala te popravak vanjskih špaleta nakon ugradnje prozora ili vrata. Popravak izvesti odgovarajućom žbukom na mjestima gdje se ista otkrnula, završnom obradom sličnom postojećoj (šerano ili glatko), te premazom fasadne boje. Širina špalete do 25 cm. Potrebu sanacije i ostale detalje obavezno utvrditi s nadzornim inženjerom, sve upisom u građ. dnevnik prije ili neposredno po demontaži. Obračunava se samo opravdani popravci i u stvarno izvedenim količinama dužine špalete.Komplet do pune gotovosti i funkcionalnosti stavke.
</t>
  </si>
  <si>
    <t xml:space="preserve">Dobava materijala te popravak unutarnjih špaleta nakon ugradnje prozora ili vrata. Popravak izvesti odgovarajućom žbukom na mjestima gdje se ista otkrnula, završnom obradom sličnom postojećoj - glatki zid, te premazom disperzne boje. Za ozbiljnija oštećenja kompletnu špaletu obložiti gips kartonskom pločom ljepljenom na cem. ljepilo. Širina špalete do 25 cm. Potrebu sanacije i ostale detalje obavezno utvrditi s nadzornim inženjerom.Komplet do pune gotovosti i funkcionalnosti stavke.
</t>
  </si>
  <si>
    <r>
      <t xml:space="preserve">Bojanje cijevi centralnog grijanja uljanom
</t>
    </r>
    <r>
      <rPr>
        <sz val="10"/>
        <rFont val="Arial"/>
        <family val="2"/>
      </rPr>
      <t>bojom otpornom na visoke temperature.
Uključivo potrebne predradnje.Obračun po m'.</t>
    </r>
  </si>
  <si>
    <r>
      <t>Dobava i ugradba tuš kade dimenzija 800 x 800 mm , akrilne. U</t>
    </r>
    <r>
      <rPr>
        <sz val="10"/>
        <rFont val="Arial"/>
        <family val="2"/>
      </rPr>
      <t xml:space="preserve"> cijenu uračunati odljevnu garnituru, spoj kade na odvod do PVC sifona, </t>
    </r>
    <r>
      <rPr>
        <b/>
        <sz val="10"/>
        <rFont val="Arial"/>
        <family val="2"/>
      </rPr>
      <t xml:space="preserve"> te zidnu klasičnu dvoručnu mješalicu s telefon tušem, crijevom 1.50 m i klizačem tuša.</t>
    </r>
    <r>
      <rPr>
        <sz val="10"/>
        <rFont val="Arial"/>
        <family val="2"/>
      </rPr>
      <t xml:space="preserve"> U stavci obračunati sva potrebna štemanja i krpanja. U cijeni kompleta uračunate su nabavne cijene elemenata fco gradilište.</t>
    </r>
  </si>
  <si>
    <r>
      <t xml:space="preserve">Nabava mješalice
</t>
    </r>
    <r>
      <rPr>
        <sz val="10"/>
        <rFont val="Arial"/>
        <family val="2"/>
      </rPr>
      <t>Nabava, dovoz i montaža (KAO KERAMIC ILI JEDNAKO VRIJEDNA) dvoručna mješalica za mali bojler izljev S 200 mm. Obavezan atest za mješalicu - za zdravstvenu ispravnost. Stavka podrazumijeva dobavu, dovoz i montažu mješalice, sav spojni i ostali sitni potrošni materijal, uključivo i  zidnim ventilima za zatvaranje dovoda tople i hladne vode u slučaju kvara na mješalici, te sav rad i sredstva za rad.</t>
    </r>
  </si>
  <si>
    <r>
      <t xml:space="preserve">Popločavanje poda u sanitarnim čvorovima i hodniku
</t>
    </r>
    <r>
      <rPr>
        <sz val="10"/>
        <rFont val="Arial"/>
        <family val="2"/>
      </rPr>
      <t>keramičkim pločicama dim. 20 x 20 cm ili 30×30 cm nabavne cijene minimalno 80kn/m2, postavljanje rubnih lajsni na svim oštrim bridovima. Postava reški na rešku i na sloj polimernog ljepila, te kitanjem reški specijalnim kitom. U cijenu uključen sav potreban materijal s radom (pločice, polimerno ljepilo, fug masa), rezanjem pločica i fugiranjem, nabava i postavljanje i kutnih lajsni. Obračun po m2 postavljene površine.(dezen pločica prema izboru investitora)</t>
    </r>
  </si>
  <si>
    <r>
      <t xml:space="preserve">Popločavanje zidova u sanitarnim čvorovima do visine postojeće keremike </t>
    </r>
    <r>
      <rPr>
        <sz val="10"/>
        <rFont val="Arial"/>
        <family val="2"/>
      </rPr>
      <t>od gotovog poda, keramičkim pločicama nabavne cijene minimalno 80kn/m2  i postavljanje rubnih lajsni od PVC na svim oštrim bridovima. Postava reški na rešku i to ljepljenjem ljepilom netopivim u vodi, te kitanjem reški specijalnim kitom. U cijenu uključen sav potreban materijal (pločice, ljepilo, masa za fugiranje, PVC lajsna) s radom, rezanjem pločica, fugiranjem, postavom lajsni. Obračun po m2 postavljene površine.(dezen pločica prema izboru investitora)</t>
    </r>
  </si>
  <si>
    <r>
      <t>Demontaža postojeće PVC stijene sa vratima visine 2,20m</t>
    </r>
    <r>
      <rPr>
        <sz val="10"/>
        <rFont val="Arial"/>
        <family val="2"/>
      </rPr>
      <t xml:space="preserve">
Demontaža postojećih unutarnje stijene uz najveći mogući oprez kako ne bi došlo do oštećenja na postojećim završnim oblogama žbuka.Stavkom predvidjeti zbrinjavanje prema želji investitora u skladište u predmetnoj lokaciji.Obračun m'.</t>
    </r>
  </si>
  <si>
    <r>
      <t xml:space="preserve">Dobava, postavljanje i spajanje   </t>
    </r>
    <r>
      <rPr>
        <sz val="10"/>
        <rFont val="Arial"/>
        <family val="2"/>
      </rPr>
      <t xml:space="preserve">LED RASTER T8 2X18W NADGRADNI SA LED CIJEVIMA 4000K 2520lm sa  komplet postavljeno i pušteno u rad,  </t>
    </r>
  </si>
  <si>
    <r>
      <t xml:space="preserve">Režijski sati djelatnika za razne radove. </t>
    </r>
    <r>
      <rPr>
        <sz val="10"/>
        <rFont val="Arial"/>
        <family val="2"/>
      </rPr>
      <t>Sve radove iz stavke upisuje nadzorni inž. u dnevnik i obračunava prema stvarno utrošenom broju sati.</t>
    </r>
  </si>
  <si>
    <t>Režijski sati djelatnika VKV</t>
  </si>
  <si>
    <t>Režijski sati djelatnika   KV</t>
  </si>
  <si>
    <t>c) vrata 100/210 cm (svijetli otvor), dovratnik 42 x 100 mm</t>
  </si>
  <si>
    <t>ISPOSTAVA ZABOK</t>
  </si>
  <si>
    <t>13.</t>
  </si>
  <si>
    <t>15.</t>
  </si>
  <si>
    <t>17.</t>
  </si>
  <si>
    <t>18.</t>
  </si>
  <si>
    <t>19.</t>
  </si>
  <si>
    <r>
      <t xml:space="preserve">Dobava i montaža konzolnog pisoara </t>
    </r>
    <r>
      <rPr>
        <sz val="10"/>
        <rFont val="Arial"/>
        <family val="2"/>
      </rPr>
      <t>zajedno sa podkonstrukcijom svim spojno  pričvrsnim  materijalom. Uz pisoar montirati  senzorski ventil na baterijsko napajanje sa sifonom i kutnim ventilima. Obračun po komadu kompletno montiranog uređaja za uporabu.</t>
    </r>
    <r>
      <rPr>
        <b/>
        <sz val="10"/>
        <rFont val="Arial"/>
        <family val="2"/>
      </rPr>
      <t xml:space="preserve"> </t>
    </r>
  </si>
  <si>
    <r>
      <t xml:space="preserve">Izrada, dobava i montaža ALU (pozicija 1) ulaznih vrata dim 120x280 cm(vrata+nadsvjetlo). </t>
    </r>
    <r>
      <rPr>
        <sz val="10"/>
        <rFont val="Arial"/>
        <family val="2"/>
      </rPr>
      <t xml:space="preserve">Smeđe boje odnosno završni sloj </t>
    </r>
    <r>
      <rPr>
        <b/>
        <sz val="10"/>
        <rFont val="Arial"/>
        <family val="2"/>
      </rPr>
      <t>kao postojeća alu vrata na ulazu</t>
    </r>
    <r>
      <rPr>
        <sz val="10"/>
        <rFont val="Arial"/>
        <family val="2"/>
      </rPr>
      <t xml:space="preserve"> </t>
    </r>
    <r>
      <rPr>
        <b/>
        <sz val="10"/>
        <rFont val="Arial"/>
        <family val="2"/>
      </rPr>
      <t>u sanirani dio doma zdravlja.</t>
    </r>
    <r>
      <rPr>
        <sz val="10"/>
        <rFont val="Arial"/>
        <family val="2"/>
      </rPr>
      <t xml:space="preserve">U cijenu stavke uključiti sav potreban materijal, okov uključujući kvaku od inoxa i pribor za ugradnju te ostakljenje.Svi elementi Aluminijskih profila moraju biti izrađeni s profilima sa prekinutim toplinskim mostom, u pravilu u boji </t>
    </r>
    <r>
      <rPr>
        <b/>
        <sz val="10"/>
        <rFont val="Arial"/>
        <family val="2"/>
      </rPr>
      <t>kao postojeća alu vrata na ulazu u sanirani dio doma zdravlja.</t>
    </r>
    <r>
      <rPr>
        <sz val="10"/>
        <rFont val="Arial"/>
        <family val="2"/>
      </rPr>
      <t>Staklo izo , 4x16x4, jeno staklo lowE-e punjeno plinom argon. S vanjske strane staviti pokrovne letve između dovratnika i zida,pumpom i valjčić bravom.Do pune gotovosti stavke.Obračun po komadu. (napomena:sve mjere kontrolirati na licu mjesta)</t>
    </r>
  </si>
  <si>
    <r>
      <rPr>
        <b/>
        <sz val="10"/>
        <rFont val="Arial"/>
        <family val="2"/>
      </rPr>
      <t>Dobava i ugradnja PVC prozora  dim 150/160(pozicija 2) .</t>
    </r>
    <r>
      <rPr>
        <sz val="10"/>
        <rFont val="Arial"/>
        <family val="2"/>
      </rPr>
      <t xml:space="preserve"> Izrada, dobava i montaža višedjelne stijene. Stijenu izvesti prema postojećoj novoj stolariji. Svi elementi PVC moraju biti izrađeni od pet komornih profila ugradbene dubine 70 mm, s min 2 brtve  i ojačanjima od pocinčanih čeličnih profila, sa min. Uf 1,3 W/m2K, kao sustav „REHAU Euro 70“ ili jednako vreijedno. Svi vidljivi profili bijele boje, sa što manjom vidljivom površinom prozorskih profila i što večim udjelom stakla na elementu (Doprinos boljem Uw i boljoj osvijetljenosti prostora).Profili moraju zadovoljiti uvjete građevinske fizike tj. biti podesni za vanjsku bravariju. 
Ostakljenje izvesti staklom IZO staklom  4+16Argon+4 sa jednim staklom niske emisije Low- E,  s koeficijentom prolaza topline za stakleni dio prozora U ≤ 1,1 W/m²K i ukupnom ''U'' vrijednošću cijelog prozora U ≤ 1,4 W/m²K. ako u opisu stavke ili shemi nije navedeno drugačije. U cijenu uključiti unutarnju PVC klupčicu , te vansku klupčicu od AL-aluminija, širine do 25 cm.U cijenu stavke uključiti sav potreban materijal, neprozirnu foliju po čitavoj površini prozora, okov uključujući  pribor za ugradnju i ostakljenje,</t>
    </r>
    <r>
      <rPr>
        <b/>
        <sz val="10"/>
        <rFont val="Arial"/>
        <family val="2"/>
      </rPr>
      <t xml:space="preserve"> te vanjsku klupčicu od al. i unutarnju PVC klupčicu</t>
    </r>
    <r>
      <rPr>
        <sz val="10"/>
        <rFont val="Arial"/>
        <family val="2"/>
      </rPr>
      <t xml:space="preserve"> do pune gotovosti stavke.Obračun po komadu.</t>
    </r>
    <r>
      <rPr>
        <b/>
        <sz val="10"/>
        <rFont val="Arial"/>
        <family val="2"/>
      </rPr>
      <t xml:space="preserve"> (napomena:sve mjere kontrolirati na licu mjesta)</t>
    </r>
  </si>
  <si>
    <r>
      <t>Dobava i ugradnja pjeskarene folije</t>
    </r>
    <r>
      <rPr>
        <sz val="10"/>
        <rFont val="Arial"/>
        <family val="2"/>
      </rPr>
      <t>, obračun po m2 ugrađene folije.</t>
    </r>
  </si>
  <si>
    <t>m2</t>
  </si>
  <si>
    <t xml:space="preserve"> U____________________, dana _________2018. </t>
  </si>
  <si>
    <t xml:space="preserve">M.P. </t>
  </si>
  <si>
    <t>________________________</t>
  </si>
  <si>
    <t>potpis odgovorne osobe ponuditelja</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</si>
</sst>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quot;$&quot;* #,##0.00_);_(&quot;$&quot;* \(#,##0.00\);_(&quot;$&quot;* &quot;-&quot;??_);_(@_)"/>
    <numFmt numFmtId="165" formatCode="#,##0\."/>
    <numFmt numFmtId="166" formatCode="#,##0&quot;.&quot;;"/>
    <numFmt numFmtId="167" formatCode="&quot;Da&quot;;&quot;Da&quot;;&quot;Ne&quot;"/>
    <numFmt numFmtId="168" formatCode="&quot;True&quot;;&quot;True&quot;;&quot;False&quot;"/>
    <numFmt numFmtId="169" formatCode="&quot;Uključeno&quot;;&quot;Uključeno&quot;;&quot;Isključeno&quot;"/>
    <numFmt numFmtId="170" formatCode="[$¥€-2]\ #,##0.00_);[Red]\([$€-2]\ #,##0.00\)"/>
  </numFmts>
  <fonts count="71">
    <font>
      <sz val="11"/>
      <color theme="1"/>
      <name val="Calibri"/>
      <family val="2"/>
    </font>
    <font>
      <sz val="11"/>
      <color indexed="8"/>
      <name val="Calibri"/>
      <family val="2"/>
    </font>
    <font>
      <sz val="8"/>
      <name val="Arial CE"/>
      <family val="0"/>
    </font>
    <font>
      <b/>
      <i/>
      <sz val="12"/>
      <name val="Times New Roman CE"/>
      <family val="1"/>
    </font>
    <font>
      <i/>
      <sz val="12"/>
      <name val="Times New Roman CE"/>
      <family val="1"/>
    </font>
    <font>
      <b/>
      <sz val="6"/>
      <name val="Arial CE"/>
      <family val="2"/>
    </font>
    <font>
      <b/>
      <sz val="9"/>
      <name val="Times New Roman CE"/>
      <family val="1"/>
    </font>
    <font>
      <sz val="9"/>
      <name val="Times New Roman CE"/>
      <family val="1"/>
    </font>
    <font>
      <sz val="6"/>
      <name val="Arial CE"/>
      <family val="2"/>
    </font>
    <font>
      <b/>
      <sz val="8"/>
      <name val="Times New Roman CE"/>
      <family val="1"/>
    </font>
    <font>
      <sz val="11"/>
      <name val="Arial CE"/>
      <family val="0"/>
    </font>
    <font>
      <sz val="10"/>
      <name val="Arial CE"/>
      <family val="0"/>
    </font>
    <font>
      <sz val="10"/>
      <name val="Arial"/>
      <family val="2"/>
    </font>
    <font>
      <sz val="11"/>
      <name val="Arial"/>
      <family val="2"/>
    </font>
    <font>
      <b/>
      <sz val="14"/>
      <name val="Arial"/>
      <family val="2"/>
    </font>
    <font>
      <sz val="12"/>
      <name val="Arial"/>
      <family val="2"/>
    </font>
    <font>
      <b/>
      <sz val="12"/>
      <name val="Arial"/>
      <family val="2"/>
    </font>
    <font>
      <b/>
      <sz val="10"/>
      <name val="Arial"/>
      <family val="2"/>
    </font>
    <font>
      <sz val="9"/>
      <name val="Arial"/>
      <family val="2"/>
    </font>
    <font>
      <vertAlign val="superscript"/>
      <sz val="9"/>
      <name val="Arial"/>
      <family val="2"/>
    </font>
    <font>
      <sz val="10"/>
      <color indexed="10"/>
      <name val="Arial"/>
      <family val="2"/>
    </font>
    <font>
      <sz val="11"/>
      <color indexed="10"/>
      <name val="Arial"/>
      <family val="2"/>
    </font>
    <font>
      <vertAlign val="superscript"/>
      <sz val="10"/>
      <name val="Arial"/>
      <family val="2"/>
    </font>
    <font>
      <sz val="8"/>
      <name val="Arial"/>
      <family val="2"/>
    </font>
    <font>
      <b/>
      <sz val="10"/>
      <color indexed="10"/>
      <name val="Arial"/>
      <family val="2"/>
    </font>
    <font>
      <sz val="12"/>
      <name val="Arial CE"/>
      <family val="2"/>
    </font>
    <font>
      <b/>
      <sz val="11"/>
      <name val="Arial"/>
      <family val="2"/>
    </font>
    <font>
      <sz val="14"/>
      <name val="Arial"/>
      <family val="2"/>
    </font>
    <font>
      <i/>
      <sz val="10"/>
      <name val="Arial"/>
      <family val="2"/>
    </font>
    <font>
      <sz val="10"/>
      <name val="MS Sans Serif"/>
      <family val="2"/>
    </font>
    <font>
      <sz val="10"/>
      <color indexed="9"/>
      <name val="Arial"/>
      <family val="2"/>
    </font>
    <font>
      <sz val="8"/>
      <name val="Calibri"/>
      <family val="2"/>
    </font>
    <font>
      <u val="single"/>
      <sz val="11"/>
      <color indexed="12"/>
      <name val="Calibri"/>
      <family val="2"/>
    </font>
    <font>
      <u val="single"/>
      <sz val="11"/>
      <color indexed="36"/>
      <name val="Calibri"/>
      <family val="2"/>
    </font>
    <font>
      <b/>
      <sz val="12"/>
      <name val="Arial CE"/>
      <family val="2"/>
    </font>
    <font>
      <sz val="12"/>
      <color indexed="8"/>
      <name val="Calibri"/>
      <family val="2"/>
    </font>
    <font>
      <sz val="12"/>
      <name val="Times New Roman CE"/>
      <family val="1"/>
    </font>
    <font>
      <sz val="11"/>
      <name val="Calibri"/>
      <family val="2"/>
    </font>
    <font>
      <b/>
      <sz val="12"/>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style="double"/>
      <bottom style="double"/>
    </border>
    <border>
      <left/>
      <right style="hair"/>
      <top/>
      <bottom/>
    </border>
    <border>
      <left style="hair"/>
      <right/>
      <top/>
      <bottom/>
    </border>
    <border>
      <left style="thin"/>
      <right/>
      <top style="thin"/>
      <bottom style="thin"/>
    </border>
    <border>
      <left/>
      <right style="thin"/>
      <top style="thin"/>
      <bottom style="thin"/>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1" applyNumberFormat="0" applyFont="0" applyAlignment="0" applyProtection="0"/>
    <xf numFmtId="0" fontId="12" fillId="0" borderId="2">
      <alignment vertical="top" wrapText="1"/>
      <protection/>
    </xf>
    <xf numFmtId="2" fontId="12" fillId="0" borderId="2">
      <alignment horizontal="right"/>
      <protection/>
    </xf>
    <xf numFmtId="0" fontId="56" fillId="21" borderId="0" applyNumberFormat="0" applyBorder="0" applyAlignment="0" applyProtection="0"/>
    <xf numFmtId="0" fontId="32"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7" fillId="28" borderId="3" applyNumberFormat="0" applyAlignment="0" applyProtection="0"/>
    <xf numFmtId="0" fontId="58" fillId="28" borderId="4"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12" fillId="0" borderId="0">
      <alignment/>
      <protection/>
    </xf>
    <xf numFmtId="0" fontId="29" fillId="0" borderId="0">
      <alignment/>
      <protection/>
    </xf>
    <xf numFmtId="0" fontId="12" fillId="0" borderId="0">
      <alignment/>
      <protection/>
    </xf>
    <xf numFmtId="0" fontId="2" fillId="0" borderId="0">
      <alignment/>
      <protection/>
    </xf>
    <xf numFmtId="0" fontId="2" fillId="0" borderId="0">
      <alignment/>
      <protection/>
    </xf>
    <xf numFmtId="0" fontId="25" fillId="0" borderId="0">
      <alignment/>
      <protection/>
    </xf>
    <xf numFmtId="9" fontId="1" fillId="0" borderId="0" applyFont="0" applyFill="0" applyBorder="0" applyAlignment="0" applyProtection="0"/>
    <xf numFmtId="0" fontId="65" fillId="0" borderId="8" applyNumberFormat="0" applyFill="0" applyAlignment="0" applyProtection="0"/>
    <xf numFmtId="0" fontId="33" fillId="0" borderId="0" applyNumberFormat="0" applyFill="0" applyBorder="0" applyAlignment="0" applyProtection="0"/>
    <xf numFmtId="0" fontId="66" fillId="31"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2" borderId="4"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3">
    <xf numFmtId="0" fontId="0" fillId="0" borderId="0" xfId="0" applyFont="1" applyAlignment="1">
      <alignment/>
    </xf>
    <xf numFmtId="0" fontId="16" fillId="33" borderId="11" xfId="0" applyFont="1" applyFill="1" applyBorder="1" applyAlignment="1" applyProtection="1">
      <alignment/>
      <protection/>
    </xf>
    <xf numFmtId="0" fontId="15" fillId="33" borderId="11" xfId="0" applyFont="1" applyFill="1" applyBorder="1" applyAlignment="1" applyProtection="1">
      <alignment/>
      <protection/>
    </xf>
    <xf numFmtId="4" fontId="15" fillId="33" borderId="11" xfId="0" applyNumberFormat="1" applyFont="1" applyFill="1" applyBorder="1" applyAlignment="1" applyProtection="1">
      <alignment/>
      <protection/>
    </xf>
    <xf numFmtId="0" fontId="13" fillId="0" borderId="0" xfId="0" applyFont="1" applyAlignment="1" applyProtection="1">
      <alignment/>
      <protection/>
    </xf>
    <xf numFmtId="4" fontId="13" fillId="0" borderId="0" xfId="0" applyNumberFormat="1" applyFont="1" applyAlignment="1" applyProtection="1">
      <alignment/>
      <protection/>
    </xf>
    <xf numFmtId="0" fontId="18" fillId="0" borderId="0" xfId="0" applyFont="1" applyFill="1" applyBorder="1" applyAlignment="1" applyProtection="1">
      <alignment horizontal="center" wrapText="1"/>
      <protection/>
    </xf>
    <xf numFmtId="0" fontId="13" fillId="0" borderId="0" xfId="0" applyFont="1" applyFill="1" applyAlignment="1" applyProtection="1">
      <alignment horizontal="left"/>
      <protection/>
    </xf>
    <xf numFmtId="0" fontId="13" fillId="0" borderId="0" xfId="0" applyFont="1" applyFill="1" applyAlignment="1" applyProtection="1">
      <alignment/>
      <protection/>
    </xf>
    <xf numFmtId="4" fontId="13" fillId="0" borderId="0" xfId="0" applyNumberFormat="1" applyFont="1" applyFill="1" applyAlignment="1" applyProtection="1">
      <alignment/>
      <protection/>
    </xf>
    <xf numFmtId="0" fontId="12" fillId="0" borderId="0" xfId="0" applyFont="1" applyFill="1" applyAlignment="1" applyProtection="1">
      <alignment/>
      <protection/>
    </xf>
    <xf numFmtId="0" fontId="12" fillId="0" borderId="0" xfId="0" applyFont="1" applyFill="1" applyAlignment="1" applyProtection="1">
      <alignment horizontal="justify" vertical="top" wrapText="1"/>
      <protection/>
    </xf>
    <xf numFmtId="4" fontId="12" fillId="0" borderId="0" xfId="0" applyNumberFormat="1" applyFont="1" applyFill="1" applyAlignment="1" applyProtection="1">
      <alignment horizontal="right"/>
      <protection/>
    </xf>
    <xf numFmtId="4" fontId="12" fillId="0" borderId="0" xfId="0" applyNumberFormat="1" applyFont="1" applyFill="1" applyAlignment="1" applyProtection="1">
      <alignment horizontal="right"/>
      <protection locked="0"/>
    </xf>
    <xf numFmtId="0" fontId="12" fillId="0" borderId="0" xfId="0" applyFont="1" applyFill="1" applyBorder="1" applyAlignment="1" applyProtection="1">
      <alignment horizontal="left"/>
      <protection/>
    </xf>
    <xf numFmtId="4" fontId="20" fillId="0" borderId="0" xfId="0" applyNumberFormat="1" applyFont="1" applyFill="1" applyAlignment="1" applyProtection="1">
      <alignment horizontal="right"/>
      <protection/>
    </xf>
    <xf numFmtId="0" fontId="13" fillId="33" borderId="11" xfId="0" applyFont="1" applyFill="1" applyBorder="1" applyAlignment="1" applyProtection="1">
      <alignment/>
      <protection/>
    </xf>
    <xf numFmtId="4" fontId="21" fillId="33" borderId="11" xfId="0" applyNumberFormat="1" applyFont="1" applyFill="1" applyBorder="1" applyAlignment="1" applyProtection="1">
      <alignment/>
      <protection/>
    </xf>
    <xf numFmtId="0" fontId="16" fillId="0" borderId="0" xfId="0" applyFont="1" applyFill="1" applyBorder="1" applyAlignment="1" applyProtection="1">
      <alignment/>
      <protection/>
    </xf>
    <xf numFmtId="0" fontId="13"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0" fontId="12" fillId="0" borderId="0" xfId="0" applyFont="1" applyFill="1" applyAlignment="1" applyProtection="1">
      <alignment horizontal="center"/>
      <protection/>
    </xf>
    <xf numFmtId="0" fontId="12" fillId="0" borderId="0" xfId="0" applyFont="1" applyFill="1" applyAlignment="1" applyProtection="1">
      <alignment horizontal="left" vertical="top" wrapText="1"/>
      <protection/>
    </xf>
    <xf numFmtId="0" fontId="15" fillId="0" borderId="0" xfId="0" applyFont="1" applyFill="1" applyBorder="1" applyAlignment="1" applyProtection="1">
      <alignment/>
      <protection/>
    </xf>
    <xf numFmtId="4" fontId="15" fillId="0" borderId="0" xfId="0" applyNumberFormat="1" applyFont="1" applyFill="1" applyBorder="1" applyAlignment="1" applyProtection="1">
      <alignment/>
      <protection/>
    </xf>
    <xf numFmtId="0" fontId="15" fillId="0" borderId="0" xfId="0" applyFont="1" applyFill="1" applyAlignment="1" applyProtection="1">
      <alignment/>
      <protection/>
    </xf>
    <xf numFmtId="0" fontId="23" fillId="0" borderId="0" xfId="0" applyFont="1" applyAlignment="1" applyProtection="1">
      <alignment/>
      <protection/>
    </xf>
    <xf numFmtId="4" fontId="23" fillId="0" borderId="0" xfId="0" applyNumberFormat="1" applyFont="1" applyAlignment="1" applyProtection="1">
      <alignment/>
      <protection/>
    </xf>
    <xf numFmtId="4" fontId="12" fillId="0" borderId="0" xfId="0" applyNumberFormat="1" applyFont="1" applyFill="1" applyBorder="1" applyAlignment="1" applyProtection="1">
      <alignment horizontal="left" vertical="top" wrapText="1"/>
      <protection/>
    </xf>
    <xf numFmtId="0" fontId="20" fillId="0" borderId="0" xfId="0" applyFont="1" applyFill="1" applyAlignment="1" applyProtection="1">
      <alignment horizontal="center" shrinkToFit="1"/>
      <protection/>
    </xf>
    <xf numFmtId="0" fontId="12" fillId="0" borderId="0" xfId="0" applyFont="1" applyFill="1" applyBorder="1" applyAlignment="1" applyProtection="1">
      <alignment horizontal="left" wrapText="1"/>
      <protection/>
    </xf>
    <xf numFmtId="4" fontId="13" fillId="33" borderId="11" xfId="0" applyNumberFormat="1" applyFont="1" applyFill="1" applyBorder="1" applyAlignment="1" applyProtection="1">
      <alignment/>
      <protection/>
    </xf>
    <xf numFmtId="0" fontId="26" fillId="0" borderId="0" xfId="0" applyFont="1" applyFill="1" applyBorder="1" applyAlignment="1" applyProtection="1">
      <alignment/>
      <protection/>
    </xf>
    <xf numFmtId="4" fontId="13" fillId="0" borderId="0" xfId="0" applyNumberFormat="1" applyFont="1" applyFill="1" applyBorder="1" applyAlignment="1" applyProtection="1">
      <alignment/>
      <protection/>
    </xf>
    <xf numFmtId="0" fontId="12" fillId="0" borderId="0" xfId="0" applyFont="1" applyFill="1" applyAlignment="1" applyProtection="1">
      <alignment horizontal="left" vertical="top"/>
      <protection/>
    </xf>
    <xf numFmtId="0" fontId="17" fillId="0" borderId="0" xfId="0" applyFont="1" applyFill="1" applyAlignment="1" applyProtection="1">
      <alignment horizontal="left" vertical="top" wrapText="1"/>
      <protection/>
    </xf>
    <xf numFmtId="4" fontId="16" fillId="33" borderId="11" xfId="58" applyNumberFormat="1" applyFont="1" applyFill="1" applyBorder="1" applyAlignment="1" applyProtection="1">
      <alignment/>
      <protection/>
    </xf>
    <xf numFmtId="0" fontId="12" fillId="0" borderId="0" xfId="0" applyFont="1" applyBorder="1" applyAlignment="1" applyProtection="1">
      <alignment horizontal="center"/>
      <protection/>
    </xf>
    <xf numFmtId="0" fontId="12" fillId="0" borderId="0" xfId="0" applyFont="1" applyAlignment="1" applyProtection="1">
      <alignment horizontal="center"/>
      <protection/>
    </xf>
    <xf numFmtId="4" fontId="27" fillId="33" borderId="11" xfId="0" applyNumberFormat="1" applyFont="1" applyFill="1" applyBorder="1" applyAlignment="1" applyProtection="1">
      <alignment horizontal="left"/>
      <protection/>
    </xf>
    <xf numFmtId="0" fontId="26" fillId="34" borderId="12" xfId="0" applyFont="1" applyFill="1" applyBorder="1" applyAlignment="1" applyProtection="1">
      <alignment vertical="center"/>
      <protection/>
    </xf>
    <xf numFmtId="0" fontId="13" fillId="34" borderId="12" xfId="0" applyFont="1" applyFill="1" applyBorder="1" applyAlignment="1" applyProtection="1">
      <alignment vertical="center"/>
      <protection/>
    </xf>
    <xf numFmtId="4" fontId="13" fillId="34" borderId="12" xfId="0" applyNumberFormat="1" applyFont="1" applyFill="1" applyBorder="1" applyAlignment="1" applyProtection="1">
      <alignment vertical="center"/>
      <protection/>
    </xf>
    <xf numFmtId="0" fontId="13" fillId="0" borderId="13" xfId="0" applyFont="1" applyFill="1" applyBorder="1" applyAlignment="1" applyProtection="1">
      <alignment/>
      <protection/>
    </xf>
    <xf numFmtId="4" fontId="13" fillId="0" borderId="13" xfId="0" applyNumberFormat="1" applyFont="1" applyFill="1" applyBorder="1" applyAlignment="1" applyProtection="1">
      <alignment/>
      <protection/>
    </xf>
    <xf numFmtId="0" fontId="26" fillId="0" borderId="11" xfId="0" applyFont="1" applyFill="1" applyBorder="1" applyAlignment="1" applyProtection="1">
      <alignment/>
      <protection/>
    </xf>
    <xf numFmtId="0" fontId="13" fillId="0" borderId="11" xfId="0" applyFont="1" applyFill="1" applyBorder="1" applyAlignment="1" applyProtection="1">
      <alignment/>
      <protection/>
    </xf>
    <xf numFmtId="4" fontId="13" fillId="0" borderId="11" xfId="0" applyNumberFormat="1" applyFont="1" applyFill="1" applyBorder="1" applyAlignment="1" applyProtection="1">
      <alignment/>
      <protection/>
    </xf>
    <xf numFmtId="0" fontId="26" fillId="0" borderId="13" xfId="0" applyFont="1" applyFill="1" applyBorder="1" applyAlignment="1" applyProtection="1">
      <alignment/>
      <protection/>
    </xf>
    <xf numFmtId="4" fontId="26" fillId="0" borderId="11" xfId="0" applyNumberFormat="1" applyFont="1" applyFill="1" applyBorder="1" applyAlignment="1" applyProtection="1">
      <alignment/>
      <protection/>
    </xf>
    <xf numFmtId="4" fontId="26" fillId="0" borderId="0" xfId="0" applyNumberFormat="1" applyFont="1" applyFill="1" applyBorder="1" applyAlignment="1" applyProtection="1">
      <alignment/>
      <protection/>
    </xf>
    <xf numFmtId="0" fontId="26" fillId="34" borderId="14" xfId="0" applyFont="1" applyFill="1" applyBorder="1" applyAlignment="1" applyProtection="1">
      <alignment vertical="center"/>
      <protection/>
    </xf>
    <xf numFmtId="0" fontId="13" fillId="34" borderId="14" xfId="0" applyFont="1" applyFill="1" applyBorder="1" applyAlignment="1" applyProtection="1">
      <alignment vertical="center"/>
      <protection/>
    </xf>
    <xf numFmtId="4" fontId="13" fillId="34" borderId="14" xfId="0" applyNumberFormat="1" applyFont="1" applyFill="1" applyBorder="1" applyAlignment="1" applyProtection="1">
      <alignment vertical="center"/>
      <protection/>
    </xf>
    <xf numFmtId="0" fontId="0" fillId="0" borderId="0" xfId="0" applyAlignment="1" applyProtection="1">
      <alignment/>
      <protection/>
    </xf>
    <xf numFmtId="0" fontId="2" fillId="0" borderId="0" xfId="0" applyFont="1" applyAlignment="1" applyProtection="1">
      <alignment/>
      <protection/>
    </xf>
    <xf numFmtId="165" fontId="12" fillId="0" borderId="0" xfId="0" applyNumberFormat="1" applyFont="1" applyFill="1" applyAlignment="1" applyProtection="1">
      <alignment horizontal="center" vertical="top"/>
      <protection/>
    </xf>
    <xf numFmtId="165" fontId="12" fillId="0" borderId="0" xfId="0" applyNumberFormat="1" applyFont="1" applyFill="1" applyBorder="1" applyAlignment="1" applyProtection="1">
      <alignment horizontal="center" vertical="top"/>
      <protection/>
    </xf>
    <xf numFmtId="0" fontId="12" fillId="0" borderId="0" xfId="0" applyFont="1" applyFill="1" applyAlignment="1" applyProtection="1">
      <alignment horizontal="center" vertical="top" wrapText="1"/>
      <protection/>
    </xf>
    <xf numFmtId="0" fontId="12" fillId="0" borderId="0" xfId="0" applyFont="1" applyFill="1" applyAlignment="1" applyProtection="1">
      <alignment horizontal="center" vertical="top"/>
      <protection/>
    </xf>
    <xf numFmtId="0" fontId="10" fillId="0" borderId="0" xfId="0" applyFont="1" applyAlignment="1" applyProtection="1">
      <alignment/>
      <protection/>
    </xf>
    <xf numFmtId="0" fontId="10" fillId="0" borderId="0" xfId="0" applyFont="1" applyAlignment="1" applyProtection="1">
      <alignment horizontal="left"/>
      <protection/>
    </xf>
    <xf numFmtId="164" fontId="12" fillId="0" borderId="12" xfId="69" applyFont="1" applyBorder="1" applyAlignment="1" applyProtection="1">
      <alignment horizontal="center"/>
      <protection/>
    </xf>
    <xf numFmtId="0" fontId="14" fillId="0" borderId="0" xfId="0" applyFont="1" applyFill="1" applyAlignment="1" applyProtection="1">
      <alignment/>
      <protection/>
    </xf>
    <xf numFmtId="1" fontId="12" fillId="0" borderId="0" xfId="0" applyNumberFormat="1" applyFont="1" applyFill="1" applyAlignment="1" applyProtection="1">
      <alignment horizontal="center" vertical="top"/>
      <protection/>
    </xf>
    <xf numFmtId="0" fontId="12" fillId="0" borderId="0" xfId="0" applyFont="1" applyFill="1" applyBorder="1" applyAlignment="1" applyProtection="1">
      <alignment horizontal="right"/>
      <protection/>
    </xf>
    <xf numFmtId="0" fontId="16" fillId="33" borderId="11" xfId="0" applyFont="1" applyFill="1" applyBorder="1" applyAlignment="1" applyProtection="1">
      <alignment horizontal="left"/>
      <protection/>
    </xf>
    <xf numFmtId="0" fontId="16" fillId="0" borderId="0" xfId="0" applyFont="1" applyFill="1" applyBorder="1" applyAlignment="1" applyProtection="1">
      <alignment horizontal="left"/>
      <protection/>
    </xf>
    <xf numFmtId="165" fontId="12" fillId="0" borderId="0" xfId="0" applyNumberFormat="1" applyFont="1" applyFill="1" applyBorder="1" applyAlignment="1" applyProtection="1">
      <alignment horizontal="left" vertical="top"/>
      <protection/>
    </xf>
    <xf numFmtId="165" fontId="12" fillId="0" borderId="0" xfId="0" applyNumberFormat="1" applyFont="1" applyFill="1" applyBorder="1" applyAlignment="1" applyProtection="1">
      <alignment vertical="top"/>
      <protection/>
    </xf>
    <xf numFmtId="165" fontId="16" fillId="0" borderId="0" xfId="0" applyNumberFormat="1" applyFont="1" applyFill="1" applyBorder="1" applyAlignment="1" applyProtection="1">
      <alignment horizontal="left"/>
      <protection/>
    </xf>
    <xf numFmtId="165" fontId="13" fillId="0" borderId="0" xfId="0" applyNumberFormat="1" applyFont="1" applyFill="1" applyBorder="1" applyAlignment="1" applyProtection="1">
      <alignment/>
      <protection/>
    </xf>
    <xf numFmtId="0" fontId="23" fillId="0" borderId="0" xfId="0" applyFont="1" applyFill="1" applyAlignment="1" applyProtection="1">
      <alignment horizontal="center" vertical="top"/>
      <protection/>
    </xf>
    <xf numFmtId="0" fontId="23" fillId="0" borderId="0" xfId="0" applyFont="1" applyFill="1" applyAlignment="1" applyProtection="1">
      <alignment/>
      <protection/>
    </xf>
    <xf numFmtId="165" fontId="12" fillId="0" borderId="0" xfId="0" applyNumberFormat="1" applyFont="1" applyFill="1" applyAlignment="1" applyProtection="1">
      <alignment horizontal="left" vertical="top" shrinkToFit="1"/>
      <protection/>
    </xf>
    <xf numFmtId="165" fontId="12" fillId="0" borderId="0" xfId="0" applyNumberFormat="1" applyFont="1" applyFill="1" applyAlignment="1" applyProtection="1">
      <alignment horizontal="left" vertical="top"/>
      <protection/>
    </xf>
    <xf numFmtId="166" fontId="12" fillId="0" borderId="0" xfId="0" applyNumberFormat="1" applyFont="1" applyFill="1" applyAlignment="1" applyProtection="1">
      <alignment horizontal="center" vertical="top"/>
      <protection/>
    </xf>
    <xf numFmtId="166" fontId="12" fillId="0" borderId="0" xfId="0" applyNumberFormat="1" applyFont="1" applyFill="1" applyAlignment="1" applyProtection="1">
      <alignment horizontal="center" vertical="top" wrapText="1"/>
      <protection/>
    </xf>
    <xf numFmtId="166" fontId="12" fillId="0" borderId="0" xfId="0" applyNumberFormat="1" applyFont="1" applyFill="1" applyAlignment="1" applyProtection="1">
      <alignment horizontal="left" vertical="top" shrinkToFit="1"/>
      <protection/>
    </xf>
    <xf numFmtId="166" fontId="12" fillId="0" borderId="0" xfId="0" applyNumberFormat="1" applyFont="1" applyFill="1" applyAlignment="1" applyProtection="1">
      <alignment horizontal="left" vertical="top"/>
      <protection/>
    </xf>
    <xf numFmtId="166" fontId="12" fillId="0" borderId="0" xfId="0" applyNumberFormat="1" applyFont="1" applyFill="1" applyAlignment="1" applyProtection="1">
      <alignment/>
      <protection/>
    </xf>
    <xf numFmtId="166" fontId="12" fillId="0" borderId="0" xfId="0" applyNumberFormat="1" applyFont="1" applyFill="1" applyBorder="1" applyAlignment="1" applyProtection="1">
      <alignment horizontal="right"/>
      <protection/>
    </xf>
    <xf numFmtId="165" fontId="13" fillId="0" borderId="0" xfId="0" applyNumberFormat="1" applyFont="1" applyFill="1" applyAlignment="1" applyProtection="1">
      <alignment horizontal="center" vertical="top"/>
      <protection/>
    </xf>
    <xf numFmtId="0" fontId="26" fillId="0" borderId="11" xfId="0" applyFont="1" applyFill="1" applyBorder="1" applyAlignment="1" applyProtection="1">
      <alignment horizontal="left"/>
      <protection/>
    </xf>
    <xf numFmtId="0" fontId="26" fillId="0" borderId="13" xfId="0" applyFont="1" applyFill="1" applyBorder="1" applyAlignment="1" applyProtection="1">
      <alignment horizontal="left"/>
      <protection/>
    </xf>
    <xf numFmtId="166" fontId="26" fillId="0" borderId="11" xfId="0" applyNumberFormat="1" applyFont="1" applyFill="1" applyBorder="1" applyAlignment="1" applyProtection="1">
      <alignment horizontal="left"/>
      <protection/>
    </xf>
    <xf numFmtId="165" fontId="26" fillId="0" borderId="11" xfId="0" applyNumberFormat="1" applyFont="1" applyFill="1" applyBorder="1" applyAlignment="1" applyProtection="1">
      <alignment horizontal="left"/>
      <protection/>
    </xf>
    <xf numFmtId="165" fontId="26" fillId="0" borderId="0" xfId="0" applyNumberFormat="1" applyFont="1" applyFill="1" applyBorder="1" applyAlignment="1" applyProtection="1">
      <alignment horizontal="left"/>
      <protection/>
    </xf>
    <xf numFmtId="1" fontId="26" fillId="34" borderId="14" xfId="0" applyNumberFormat="1" applyFont="1" applyFill="1" applyBorder="1" applyAlignment="1" applyProtection="1">
      <alignment vertical="center"/>
      <protection/>
    </xf>
    <xf numFmtId="0" fontId="12" fillId="0" borderId="0" xfId="0" applyFont="1" applyBorder="1" applyAlignment="1" applyProtection="1">
      <alignment/>
      <protection/>
    </xf>
    <xf numFmtId="0" fontId="12" fillId="0" borderId="15" xfId="0" applyFont="1" applyBorder="1" applyAlignment="1" applyProtection="1">
      <alignment horizontal="right" vertical="top"/>
      <protection/>
    </xf>
    <xf numFmtId="0" fontId="12" fillId="0" borderId="0" xfId="0" applyFont="1" applyAlignment="1" applyProtection="1">
      <alignment/>
      <protection/>
    </xf>
    <xf numFmtId="1" fontId="12" fillId="0" borderId="15" xfId="0" applyNumberFormat="1" applyFont="1" applyBorder="1" applyAlignment="1" applyProtection="1">
      <alignment horizontal="right" vertical="top"/>
      <protection/>
    </xf>
    <xf numFmtId="0" fontId="0" fillId="0" borderId="0" xfId="0" applyAlignment="1" applyProtection="1">
      <alignment horizontal="left"/>
      <protection/>
    </xf>
    <xf numFmtId="0" fontId="2" fillId="0" borderId="0" xfId="57" applyProtection="1">
      <alignment/>
      <protection/>
    </xf>
    <xf numFmtId="0" fontId="2" fillId="0" borderId="0" xfId="57" applyFont="1" applyProtection="1">
      <alignment/>
      <protection/>
    </xf>
    <xf numFmtId="0" fontId="4" fillId="0" borderId="0" xfId="57" applyFont="1" applyBorder="1" applyAlignment="1" applyProtection="1">
      <alignment/>
      <protection/>
    </xf>
    <xf numFmtId="0" fontId="7" fillId="0" borderId="0" xfId="57" applyFont="1" applyBorder="1" applyAlignment="1" applyProtection="1">
      <alignment/>
      <protection/>
    </xf>
    <xf numFmtId="4" fontId="8" fillId="0" borderId="0" xfId="57" applyNumberFormat="1" applyFont="1" applyBorder="1" applyAlignment="1" applyProtection="1">
      <alignment vertical="center"/>
      <protection/>
    </xf>
    <xf numFmtId="0" fontId="2" fillId="0" borderId="0" xfId="57" applyFont="1" applyBorder="1" applyAlignment="1" applyProtection="1">
      <alignment vertical="center"/>
      <protection/>
    </xf>
    <xf numFmtId="4" fontId="5" fillId="0" borderId="0" xfId="57" applyNumberFormat="1" applyFont="1" applyBorder="1" applyAlignment="1" applyProtection="1">
      <alignment horizontal="left"/>
      <protection/>
    </xf>
    <xf numFmtId="4" fontId="5" fillId="0" borderId="0" xfId="57" applyNumberFormat="1" applyFont="1" applyBorder="1" applyAlignment="1" applyProtection="1">
      <alignment horizontal="right"/>
      <protection/>
    </xf>
    <xf numFmtId="0" fontId="2" fillId="0" borderId="0" xfId="57" applyAlignment="1" applyProtection="1">
      <alignment/>
      <protection/>
    </xf>
    <xf numFmtId="4" fontId="10" fillId="0" borderId="0" xfId="0" applyNumberFormat="1" applyFont="1" applyAlignment="1" applyProtection="1">
      <alignment/>
      <protection/>
    </xf>
    <xf numFmtId="4" fontId="10" fillId="0" borderId="0" xfId="0" applyNumberFormat="1" applyFont="1" applyAlignment="1" applyProtection="1">
      <alignment horizontal="right"/>
      <protection/>
    </xf>
    <xf numFmtId="0" fontId="11" fillId="0" borderId="0" xfId="0" applyFont="1" applyAlignment="1" applyProtection="1">
      <alignment/>
      <protection/>
    </xf>
    <xf numFmtId="0" fontId="3" fillId="0" borderId="0" xfId="57" applyFont="1" applyFill="1" applyBorder="1" applyAlignment="1" applyProtection="1">
      <alignment horizontal="center" vertical="center"/>
      <protection/>
    </xf>
    <xf numFmtId="0" fontId="4" fillId="0" borderId="0" xfId="57" applyFont="1" applyBorder="1" applyAlignment="1" applyProtection="1">
      <alignment horizontal="left"/>
      <protection/>
    </xf>
    <xf numFmtId="4" fontId="2" fillId="0" borderId="0" xfId="57" applyNumberFormat="1" applyProtection="1">
      <alignment/>
      <protection/>
    </xf>
    <xf numFmtId="4" fontId="2" fillId="0" borderId="0" xfId="57" applyNumberFormat="1" applyAlignment="1" applyProtection="1">
      <alignment vertical="center"/>
      <protection/>
    </xf>
    <xf numFmtId="0" fontId="6" fillId="0" borderId="0" xfId="57" applyFont="1" applyFill="1" applyBorder="1" applyAlignment="1" applyProtection="1">
      <alignment horizontal="center" vertical="center"/>
      <protection/>
    </xf>
    <xf numFmtId="0" fontId="7" fillId="0" borderId="0" xfId="57" applyFont="1" applyBorder="1" applyAlignment="1" applyProtection="1">
      <alignment horizontal="left"/>
      <protection/>
    </xf>
    <xf numFmtId="4" fontId="2" fillId="0" borderId="0" xfId="57" applyNumberFormat="1" applyBorder="1" applyAlignment="1" applyProtection="1">
      <alignment horizontal="right" vertical="center"/>
      <protection/>
    </xf>
    <xf numFmtId="0" fontId="9" fillId="0" borderId="0" xfId="57" applyFont="1" applyFill="1" applyBorder="1" applyAlignment="1" applyProtection="1">
      <alignment horizontal="center" vertical="center"/>
      <protection/>
    </xf>
    <xf numFmtId="0" fontId="2" fillId="0" borderId="0" xfId="57" applyFont="1" applyBorder="1" applyAlignment="1" applyProtection="1">
      <alignment horizontal="left" vertical="center"/>
      <protection/>
    </xf>
    <xf numFmtId="0" fontId="2" fillId="0" borderId="0" xfId="57" applyAlignment="1" applyProtection="1">
      <alignment horizontal="left"/>
      <protection/>
    </xf>
    <xf numFmtId="0" fontId="12" fillId="0" borderId="0" xfId="57" applyFont="1" applyProtection="1">
      <alignment/>
      <protection/>
    </xf>
    <xf numFmtId="4" fontId="13" fillId="0" borderId="0" xfId="0" applyNumberFormat="1" applyFont="1" applyAlignment="1" applyProtection="1">
      <alignment horizontal="right"/>
      <protection/>
    </xf>
    <xf numFmtId="4" fontId="13" fillId="0" borderId="0" xfId="0" applyNumberFormat="1" applyFont="1" applyFill="1" applyAlignment="1" applyProtection="1">
      <alignment horizontal="right"/>
      <protection/>
    </xf>
    <xf numFmtId="4" fontId="15" fillId="33" borderId="11" xfId="0" applyNumberFormat="1" applyFont="1" applyFill="1" applyBorder="1" applyAlignment="1" applyProtection="1">
      <alignment horizontal="right"/>
      <protection/>
    </xf>
    <xf numFmtId="4" fontId="13" fillId="0" borderId="13" xfId="0" applyNumberFormat="1" applyFont="1" applyFill="1" applyBorder="1" applyAlignment="1" applyProtection="1">
      <alignment horizontal="right"/>
      <protection/>
    </xf>
    <xf numFmtId="4" fontId="13" fillId="0" borderId="0" xfId="0" applyNumberFormat="1" applyFont="1" applyFill="1" applyBorder="1" applyAlignment="1" applyProtection="1">
      <alignment horizontal="right"/>
      <protection/>
    </xf>
    <xf numFmtId="4" fontId="12" fillId="0" borderId="0" xfId="0" applyNumberFormat="1" applyFont="1" applyFill="1" applyAlignment="1" applyProtection="1">
      <alignment/>
      <protection/>
    </xf>
    <xf numFmtId="4" fontId="16" fillId="0" borderId="0" xfId="0" applyNumberFormat="1" applyFont="1" applyFill="1" applyBorder="1" applyAlignment="1" applyProtection="1">
      <alignment horizontal="right"/>
      <protection/>
    </xf>
    <xf numFmtId="4" fontId="12" fillId="0" borderId="0" xfId="0" applyNumberFormat="1" applyFont="1" applyFill="1" applyBorder="1" applyAlignment="1" applyProtection="1">
      <alignment horizontal="right"/>
      <protection/>
    </xf>
    <xf numFmtId="0" fontId="15" fillId="0" borderId="0" xfId="0" applyFont="1" applyAlignment="1" applyProtection="1">
      <alignment/>
      <protection/>
    </xf>
    <xf numFmtId="0" fontId="24" fillId="0" borderId="0" xfId="0" applyFont="1" applyFill="1" applyAlignment="1" applyProtection="1">
      <alignment horizontal="justify" vertical="top" wrapText="1"/>
      <protection/>
    </xf>
    <xf numFmtId="4" fontId="23" fillId="0" borderId="0" xfId="0" applyNumberFormat="1" applyFont="1" applyAlignment="1" applyProtection="1">
      <alignment horizontal="right"/>
      <protection/>
    </xf>
    <xf numFmtId="0" fontId="12" fillId="0" borderId="0" xfId="58" applyFont="1" applyFill="1" applyProtection="1">
      <alignment/>
      <protection/>
    </xf>
    <xf numFmtId="0" fontId="20" fillId="0" borderId="0" xfId="0" applyFont="1" applyFill="1" applyAlignment="1" applyProtection="1">
      <alignment/>
      <protection/>
    </xf>
    <xf numFmtId="4" fontId="26" fillId="0" borderId="0" xfId="0" applyNumberFormat="1" applyFont="1" applyFill="1" applyBorder="1" applyAlignment="1" applyProtection="1">
      <alignment horizontal="right"/>
      <protection/>
    </xf>
    <xf numFmtId="0" fontId="12" fillId="0" borderId="0" xfId="0" applyFont="1" applyFill="1" applyAlignment="1" applyProtection="1">
      <alignment vertical="top" wrapText="1"/>
      <protection/>
    </xf>
    <xf numFmtId="0" fontId="27" fillId="0" borderId="0" xfId="0" applyFont="1" applyAlignment="1" applyProtection="1">
      <alignment horizontal="left"/>
      <protection/>
    </xf>
    <xf numFmtId="4" fontId="30" fillId="0" borderId="0" xfId="0" applyNumberFormat="1" applyFont="1" applyFill="1" applyAlignment="1" applyProtection="1">
      <alignment/>
      <protection/>
    </xf>
    <xf numFmtId="4" fontId="0" fillId="0" borderId="0" xfId="0" applyNumberFormat="1" applyAlignment="1" applyProtection="1">
      <alignment/>
      <protection/>
    </xf>
    <xf numFmtId="4" fontId="0" fillId="0" borderId="0" xfId="0" applyNumberFormat="1" applyAlignment="1" applyProtection="1">
      <alignment horizontal="right"/>
      <protection/>
    </xf>
    <xf numFmtId="0" fontId="34" fillId="0" borderId="0" xfId="57" applyFont="1" applyBorder="1" applyAlignment="1" applyProtection="1">
      <alignment horizontal="right" vertical="center"/>
      <protection/>
    </xf>
    <xf numFmtId="0" fontId="25" fillId="0" borderId="0" xfId="57" applyFont="1" applyProtection="1">
      <alignment/>
      <protection/>
    </xf>
    <xf numFmtId="4" fontId="25" fillId="0" borderId="0" xfId="57" applyNumberFormat="1" applyFont="1" applyProtection="1">
      <alignment/>
      <protection/>
    </xf>
    <xf numFmtId="0" fontId="36" fillId="0" borderId="0" xfId="57" applyFont="1" applyBorder="1" applyAlignment="1" applyProtection="1">
      <alignment/>
      <protection/>
    </xf>
    <xf numFmtId="0" fontId="25" fillId="0" borderId="0" xfId="57" applyFont="1" applyBorder="1" applyProtection="1">
      <alignment/>
      <protection/>
    </xf>
    <xf numFmtId="0" fontId="25" fillId="0" borderId="0" xfId="57" applyFont="1" applyBorder="1" applyAlignment="1" applyProtection="1">
      <alignment vertical="center"/>
      <protection/>
    </xf>
    <xf numFmtId="0" fontId="25" fillId="0" borderId="0" xfId="57" applyFont="1" applyBorder="1" applyProtection="1">
      <alignment/>
      <protection/>
    </xf>
    <xf numFmtId="0" fontId="25" fillId="0" borderId="0" xfId="57" applyFont="1" applyAlignment="1" applyProtection="1">
      <alignment/>
      <protection/>
    </xf>
    <xf numFmtId="0" fontId="12" fillId="0" borderId="0" xfId="0" applyFont="1" applyFill="1" applyBorder="1" applyAlignment="1" applyProtection="1" quotePrefix="1">
      <alignment horizontal="left"/>
      <protection/>
    </xf>
    <xf numFmtId="0" fontId="12" fillId="0" borderId="0" xfId="0" applyFont="1" applyBorder="1" applyAlignment="1" applyProtection="1">
      <alignment horizontal="right" vertical="top"/>
      <protection/>
    </xf>
    <xf numFmtId="165" fontId="12" fillId="35" borderId="0" xfId="0" applyNumberFormat="1" applyFont="1" applyFill="1" applyAlignment="1" applyProtection="1">
      <alignment horizontal="center" vertical="top"/>
      <protection/>
    </xf>
    <xf numFmtId="0" fontId="12" fillId="35" borderId="0" xfId="0" applyFont="1" applyFill="1" applyAlignment="1" applyProtection="1">
      <alignment horizontal="center"/>
      <protection/>
    </xf>
    <xf numFmtId="4" fontId="12" fillId="35" borderId="0" xfId="0" applyNumberFormat="1" applyFont="1" applyFill="1" applyAlignment="1" applyProtection="1">
      <alignment horizontal="right"/>
      <protection locked="0"/>
    </xf>
    <xf numFmtId="4" fontId="12" fillId="35" borderId="0" xfId="0" applyNumberFormat="1" applyFont="1" applyFill="1" applyAlignment="1" applyProtection="1">
      <alignment horizontal="right"/>
      <protection/>
    </xf>
    <xf numFmtId="0" fontId="12" fillId="35" borderId="0" xfId="58" applyFont="1" applyFill="1" applyProtection="1">
      <alignment/>
      <protection/>
    </xf>
    <xf numFmtId="0" fontId="12" fillId="35" borderId="0" xfId="0" applyFont="1" applyFill="1" applyAlignment="1" applyProtection="1">
      <alignment horizontal="center" vertical="top"/>
      <protection/>
    </xf>
    <xf numFmtId="0" fontId="17" fillId="35" borderId="0" xfId="0" applyFont="1" applyFill="1" applyAlignment="1" applyProtection="1">
      <alignment horizontal="left" vertical="top" wrapText="1"/>
      <protection/>
    </xf>
    <xf numFmtId="0" fontId="12" fillId="35" borderId="0" xfId="0" applyFont="1" applyFill="1" applyAlignment="1" applyProtection="1">
      <alignment horizontal="left" vertical="top"/>
      <protection/>
    </xf>
    <xf numFmtId="4" fontId="12" fillId="35" borderId="0" xfId="0" applyNumberFormat="1" applyFont="1" applyFill="1" applyBorder="1" applyAlignment="1" applyProtection="1">
      <alignment horizontal="right"/>
      <protection/>
    </xf>
    <xf numFmtId="4" fontId="12" fillId="0" borderId="0" xfId="0" applyNumberFormat="1" applyFont="1" applyBorder="1" applyAlignment="1" applyProtection="1">
      <alignment horizontal="right"/>
      <protection locked="0"/>
    </xf>
    <xf numFmtId="4" fontId="12" fillId="0" borderId="0" xfId="0" applyNumberFormat="1" applyFont="1" applyBorder="1" applyAlignment="1" applyProtection="1">
      <alignment horizontal="right"/>
      <protection/>
    </xf>
    <xf numFmtId="0" fontId="12" fillId="0" borderId="0" xfId="0" applyFont="1" applyFill="1" applyBorder="1" applyAlignment="1" applyProtection="1">
      <alignment horizontal="left" vertical="top"/>
      <protection/>
    </xf>
    <xf numFmtId="2" fontId="12" fillId="0" borderId="0" xfId="0" applyNumberFormat="1" applyFont="1" applyBorder="1" applyAlignment="1" applyProtection="1">
      <alignment horizontal="right"/>
      <protection/>
    </xf>
    <xf numFmtId="1" fontId="18" fillId="0" borderId="0" xfId="0" applyNumberFormat="1" applyFont="1" applyAlignment="1" applyProtection="1">
      <alignment horizontal="right" vertical="top"/>
      <protection locked="0"/>
    </xf>
    <xf numFmtId="2" fontId="12" fillId="0" borderId="0" xfId="0" applyNumberFormat="1" applyFont="1" applyAlignment="1" applyProtection="1">
      <alignment horizontal="right"/>
      <protection/>
    </xf>
    <xf numFmtId="4" fontId="12" fillId="0" borderId="0" xfId="0" applyNumberFormat="1" applyFont="1" applyAlignment="1" applyProtection="1">
      <alignment horizontal="right"/>
      <protection locked="0"/>
    </xf>
    <xf numFmtId="4" fontId="12" fillId="0" borderId="0" xfId="0" applyNumberFormat="1" applyFont="1" applyAlignment="1" applyProtection="1">
      <alignment horizontal="right"/>
      <protection/>
    </xf>
    <xf numFmtId="1" fontId="12" fillId="0" borderId="0" xfId="0" applyNumberFormat="1" applyFont="1" applyBorder="1" applyAlignment="1" applyProtection="1">
      <alignment horizontal="right" vertical="top"/>
      <protection/>
    </xf>
    <xf numFmtId="0" fontId="25" fillId="0" borderId="0" xfId="57" applyFont="1" applyBorder="1" applyAlignment="1" applyProtection="1">
      <alignment horizontal="left" vertical="top" wrapText="1"/>
      <protection/>
    </xf>
    <xf numFmtId="0" fontId="12" fillId="0" borderId="0" xfId="0" applyFont="1" applyFill="1" applyBorder="1" applyAlignment="1" applyProtection="1" quotePrefix="1">
      <alignment horizontal="left" wrapText="1"/>
      <protection/>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12" fillId="0" borderId="0" xfId="0" applyFont="1" applyFill="1" applyAlignment="1" applyProtection="1">
      <alignment horizontal="left" vertical="top" wrapText="1"/>
      <protection/>
    </xf>
    <xf numFmtId="0" fontId="0" fillId="0" borderId="0" xfId="0" applyAlignment="1">
      <alignment horizontal="left" vertical="top" wrapText="1"/>
    </xf>
    <xf numFmtId="4" fontId="12" fillId="0" borderId="0" xfId="0" applyNumberFormat="1" applyFont="1" applyFill="1" applyAlignment="1" applyProtection="1" quotePrefix="1">
      <alignment horizontal="right"/>
      <protection/>
    </xf>
    <xf numFmtId="4" fontId="12" fillId="0" borderId="0" xfId="0" applyNumberFormat="1" applyFont="1" applyFill="1" applyAlignment="1" applyProtection="1">
      <alignment horizontal="right"/>
      <protection/>
    </xf>
    <xf numFmtId="4" fontId="12" fillId="0" borderId="0" xfId="0" applyNumberFormat="1" applyFont="1" applyFill="1" applyAlignment="1" applyProtection="1">
      <alignment horizontal="right"/>
      <protection locked="0"/>
    </xf>
    <xf numFmtId="0" fontId="17" fillId="0" borderId="0" xfId="0" applyFont="1" applyFill="1" applyAlignment="1" applyProtection="1">
      <alignment horizontal="left" vertical="top" wrapText="1"/>
      <protection/>
    </xf>
    <xf numFmtId="4" fontId="12" fillId="0" borderId="0" xfId="0" applyNumberFormat="1" applyFont="1" applyFill="1" applyBorder="1" applyAlignment="1" applyProtection="1">
      <alignment horizontal="right"/>
      <protection/>
    </xf>
    <xf numFmtId="2" fontId="18" fillId="0" borderId="0" xfId="0" applyNumberFormat="1" applyFont="1" applyAlignment="1" applyProtection="1">
      <alignment horizontal="justify" vertical="top" wrapText="1"/>
      <protection locked="0"/>
    </xf>
    <xf numFmtId="0" fontId="37" fillId="0" borderId="0" xfId="0" applyFont="1" applyAlignment="1">
      <alignment wrapText="1"/>
    </xf>
    <xf numFmtId="0" fontId="12" fillId="0" borderId="0" xfId="0" applyFont="1" applyFill="1" applyAlignment="1" applyProtection="1">
      <alignment horizontal="left" vertical="top"/>
      <protection/>
    </xf>
    <xf numFmtId="0" fontId="12" fillId="0" borderId="0" xfId="0" applyFont="1" applyFill="1" applyAlignment="1" applyProtection="1" quotePrefix="1">
      <alignment horizontal="left" vertical="top" wrapText="1"/>
      <protection/>
    </xf>
    <xf numFmtId="0" fontId="12" fillId="0" borderId="0" xfId="0" applyFont="1" applyFill="1" applyBorder="1" applyAlignment="1" applyProtection="1" quotePrefix="1">
      <alignment horizontal="left" wrapText="1"/>
      <protection/>
    </xf>
    <xf numFmtId="0" fontId="12" fillId="0" borderId="0" xfId="0" applyFont="1" applyFill="1" applyBorder="1" applyAlignment="1" applyProtection="1">
      <alignment horizontal="left" wrapText="1"/>
      <protection/>
    </xf>
    <xf numFmtId="2" fontId="12" fillId="0" borderId="0" xfId="0" applyNumberFormat="1" applyFont="1" applyAlignment="1" applyProtection="1">
      <alignment horizontal="right"/>
      <protection/>
    </xf>
    <xf numFmtId="4" fontId="12" fillId="0" borderId="0" xfId="0" applyNumberFormat="1" applyFont="1" applyAlignment="1" applyProtection="1">
      <alignment horizontal="right"/>
      <protection locked="0"/>
    </xf>
    <xf numFmtId="4" fontId="12" fillId="0" borderId="0" xfId="0" applyNumberFormat="1" applyFont="1" applyAlignment="1" applyProtection="1">
      <alignment horizontal="right"/>
      <protection/>
    </xf>
    <xf numFmtId="0" fontId="0" fillId="0" borderId="0" xfId="0" applyAlignment="1">
      <alignment horizontal="left" wrapText="1"/>
    </xf>
    <xf numFmtId="0" fontId="17" fillId="0" borderId="0" xfId="0" applyFont="1" applyFill="1" applyAlignment="1" applyProtection="1">
      <alignment horizontal="left" vertical="top"/>
      <protection/>
    </xf>
    <xf numFmtId="2" fontId="12" fillId="0" borderId="0" xfId="0" applyNumberFormat="1" applyFont="1" applyFill="1" applyAlignment="1" applyProtection="1">
      <alignment horizontal="right"/>
      <protection/>
    </xf>
    <xf numFmtId="0" fontId="12" fillId="0" borderId="16"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165" fontId="16" fillId="33" borderId="11" xfId="0" applyNumberFormat="1" applyFont="1" applyFill="1" applyBorder="1" applyAlignment="1" applyProtection="1">
      <alignment horizontal="left"/>
      <protection/>
    </xf>
    <xf numFmtId="4" fontId="16" fillId="33" borderId="11" xfId="0" applyNumberFormat="1" applyFont="1" applyFill="1" applyBorder="1" applyAlignment="1" applyProtection="1">
      <alignment horizontal="right"/>
      <protection/>
    </xf>
    <xf numFmtId="4" fontId="20" fillId="0" borderId="0" xfId="0" applyNumberFormat="1" applyFont="1" applyFill="1" applyAlignment="1" applyProtection="1">
      <alignment horizontal="right"/>
      <protection/>
    </xf>
    <xf numFmtId="4" fontId="20" fillId="0" borderId="0" xfId="0" applyNumberFormat="1" applyFont="1" applyFill="1" applyAlignment="1" applyProtection="1">
      <alignment/>
      <protection/>
    </xf>
    <xf numFmtId="4" fontId="12" fillId="0" borderId="0" xfId="0" applyNumberFormat="1" applyFont="1" applyBorder="1" applyAlignment="1" applyProtection="1">
      <alignment horizontal="right"/>
      <protection locked="0"/>
    </xf>
    <xf numFmtId="4" fontId="12" fillId="0" borderId="0" xfId="0" applyNumberFormat="1" applyFont="1" applyBorder="1" applyAlignment="1" applyProtection="1">
      <alignment horizontal="right"/>
      <protection/>
    </xf>
    <xf numFmtId="2" fontId="12" fillId="0" borderId="0" xfId="0" applyNumberFormat="1" applyFont="1" applyBorder="1" applyAlignment="1" applyProtection="1">
      <alignment horizontal="right"/>
      <protection/>
    </xf>
    <xf numFmtId="0" fontId="17" fillId="35" borderId="0" xfId="0" applyFont="1" applyFill="1" applyAlignment="1" applyProtection="1">
      <alignment horizontal="left" vertical="top" wrapText="1"/>
      <protection/>
    </xf>
    <xf numFmtId="0" fontId="17" fillId="35" borderId="0" xfId="0" applyFont="1" applyFill="1" applyBorder="1" applyAlignment="1" applyProtection="1">
      <alignment horizontal="left" vertical="top" wrapText="1"/>
      <protection/>
    </xf>
    <xf numFmtId="4" fontId="12" fillId="0" borderId="17" xfId="57" applyNumberFormat="1" applyFont="1" applyBorder="1" applyAlignment="1" applyProtection="1">
      <alignment horizontal="center"/>
      <protection/>
    </xf>
    <xf numFmtId="4" fontId="12" fillId="0" borderId="18" xfId="57" applyNumberFormat="1" applyFont="1" applyBorder="1" applyAlignment="1" applyProtection="1">
      <alignment horizontal="center"/>
      <protection/>
    </xf>
    <xf numFmtId="4" fontId="12" fillId="0" borderId="12" xfId="57" applyNumberFormat="1" applyFont="1" applyBorder="1" applyAlignment="1" applyProtection="1">
      <alignment horizontal="center" vertical="top"/>
      <protection/>
    </xf>
    <xf numFmtId="4" fontId="12" fillId="0" borderId="17" xfId="57" applyNumberFormat="1" applyFont="1" applyBorder="1" applyAlignment="1" applyProtection="1">
      <alignment horizontal="center" vertical="top" wrapText="1"/>
      <protection/>
    </xf>
    <xf numFmtId="4" fontId="12" fillId="0" borderId="12" xfId="57" applyNumberFormat="1" applyFont="1" applyBorder="1" applyAlignment="1" applyProtection="1">
      <alignment horizontal="center" vertical="top" wrapText="1"/>
      <protection/>
    </xf>
    <xf numFmtId="4" fontId="12" fillId="0" borderId="18" xfId="57" applyNumberFormat="1" applyFont="1" applyBorder="1" applyAlignment="1" applyProtection="1">
      <alignment horizontal="center" vertical="top" wrapText="1"/>
      <protection/>
    </xf>
    <xf numFmtId="0" fontId="34" fillId="0" borderId="0" xfId="57" applyFont="1" applyBorder="1" applyAlignment="1" applyProtection="1">
      <alignment horizontal="left" vertical="center" shrinkToFit="1"/>
      <protection/>
    </xf>
    <xf numFmtId="0" fontId="25" fillId="0" borderId="0" xfId="57" applyFont="1" applyBorder="1" applyAlignment="1" applyProtection="1">
      <alignment shrinkToFit="1"/>
      <protection/>
    </xf>
    <xf numFmtId="0" fontId="35" fillId="0" borderId="0" xfId="0" applyFont="1" applyBorder="1" applyAlignment="1" applyProtection="1">
      <alignment shrinkToFit="1"/>
      <protection/>
    </xf>
    <xf numFmtId="0" fontId="5" fillId="0" borderId="0" xfId="57" applyNumberFormat="1" applyFont="1" applyBorder="1" applyAlignment="1" applyProtection="1">
      <alignment horizontal="left" wrapText="1"/>
      <protection/>
    </xf>
    <xf numFmtId="0" fontId="0" fillId="0" borderId="0" xfId="0" applyNumberFormat="1" applyBorder="1" applyAlignment="1" applyProtection="1">
      <alignment horizontal="left" wrapText="1"/>
      <protection/>
    </xf>
    <xf numFmtId="0" fontId="25" fillId="0" borderId="0" xfId="57" applyFont="1" applyBorder="1" applyAlignment="1" applyProtection="1">
      <alignment horizontal="left" vertical="center" shrinkToFit="1"/>
      <protection/>
    </xf>
    <xf numFmtId="4" fontId="13" fillId="0" borderId="13" xfId="0" applyNumberFormat="1" applyFont="1" applyFill="1" applyBorder="1" applyAlignment="1" applyProtection="1">
      <alignment horizontal="right"/>
      <protection/>
    </xf>
    <xf numFmtId="0" fontId="25" fillId="0" borderId="0" xfId="57" applyFont="1" applyBorder="1" applyAlignment="1" applyProtection="1">
      <alignment horizontal="left" vertical="top" wrapText="1"/>
      <protection/>
    </xf>
    <xf numFmtId="0" fontId="38" fillId="0" borderId="0" xfId="0" applyFont="1" applyAlignment="1">
      <alignment vertical="top" wrapText="1"/>
    </xf>
    <xf numFmtId="0" fontId="35" fillId="0" borderId="0" xfId="0" applyFont="1" applyAlignment="1">
      <alignment vertical="top" wrapText="1"/>
    </xf>
    <xf numFmtId="0" fontId="12" fillId="0" borderId="17" xfId="57" applyFont="1" applyBorder="1" applyAlignment="1" applyProtection="1">
      <alignment horizontal="center" vertical="top" wrapText="1"/>
      <protection/>
    </xf>
    <xf numFmtId="0" fontId="12" fillId="0" borderId="18" xfId="57" applyFont="1" applyBorder="1" applyAlignment="1" applyProtection="1">
      <alignment horizontal="center" vertical="top" wrapText="1"/>
      <protection/>
    </xf>
    <xf numFmtId="0" fontId="12" fillId="0" borderId="17" xfId="57" applyFont="1" applyBorder="1" applyAlignment="1" applyProtection="1">
      <alignment horizontal="center"/>
      <protection/>
    </xf>
    <xf numFmtId="0" fontId="12" fillId="0" borderId="12" xfId="57" applyFont="1" applyBorder="1" applyAlignment="1" applyProtection="1">
      <alignment horizontal="center"/>
      <protection/>
    </xf>
    <xf numFmtId="0" fontId="12" fillId="0" borderId="18" xfId="57" applyFont="1" applyBorder="1" applyAlignment="1" applyProtection="1">
      <alignment horizontal="center"/>
      <protection/>
    </xf>
    <xf numFmtId="4" fontId="13" fillId="0" borderId="0" xfId="0" applyNumberFormat="1" applyFont="1" applyFill="1" applyBorder="1" applyAlignment="1" applyProtection="1">
      <alignment horizontal="right"/>
      <protection/>
    </xf>
    <xf numFmtId="0" fontId="12" fillId="0" borderId="0" xfId="0" applyFont="1" applyFill="1" applyBorder="1" applyAlignment="1" applyProtection="1" quotePrefix="1">
      <alignment horizontal="left"/>
      <protection/>
    </xf>
    <xf numFmtId="0" fontId="12" fillId="0" borderId="0" xfId="0" applyFont="1" applyFill="1" applyBorder="1" applyAlignment="1" applyProtection="1">
      <alignment horizontal="left"/>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4" fontId="16" fillId="33" borderId="11" xfId="58" applyNumberFormat="1" applyFont="1" applyFill="1" applyBorder="1" applyAlignment="1" applyProtection="1">
      <alignment horizontal="left" wrapText="1" shrinkToFit="1"/>
      <protection/>
    </xf>
    <xf numFmtId="2" fontId="12" fillId="35" borderId="0" xfId="0" applyNumberFormat="1" applyFont="1" applyFill="1" applyAlignment="1" applyProtection="1">
      <alignment horizontal="right"/>
      <protection/>
    </xf>
    <xf numFmtId="4" fontId="12" fillId="35" borderId="0" xfId="0" applyNumberFormat="1" applyFont="1" applyFill="1" applyAlignment="1" applyProtection="1">
      <alignment horizontal="right"/>
      <protection locked="0"/>
    </xf>
    <xf numFmtId="4" fontId="12" fillId="35" borderId="0" xfId="0" applyNumberFormat="1" applyFont="1" applyFill="1" applyAlignment="1" applyProtection="1">
      <alignment horizontal="right"/>
      <protection/>
    </xf>
    <xf numFmtId="4" fontId="12" fillId="35" borderId="0" xfId="0" applyNumberFormat="1" applyFont="1" applyFill="1" applyBorder="1" applyAlignment="1" applyProtection="1">
      <alignment horizontal="right"/>
      <protection/>
    </xf>
    <xf numFmtId="4" fontId="26" fillId="34" borderId="14" xfId="0" applyNumberFormat="1" applyFont="1" applyFill="1" applyBorder="1" applyAlignment="1" applyProtection="1">
      <alignment horizontal="right" vertical="center"/>
      <protection/>
    </xf>
    <xf numFmtId="4" fontId="13" fillId="0" borderId="11" xfId="0" applyNumberFormat="1" applyFont="1" applyFill="1" applyBorder="1" applyAlignment="1" applyProtection="1">
      <alignment horizontal="right"/>
      <protection/>
    </xf>
    <xf numFmtId="4" fontId="13" fillId="34" borderId="12" xfId="0" applyNumberFormat="1" applyFont="1" applyFill="1" applyBorder="1" applyAlignment="1" applyProtection="1">
      <alignment horizontal="right" vertical="center"/>
      <protection/>
    </xf>
  </cellXfs>
  <cellStyles count="5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lStyle2" xfId="34"/>
    <cellStyle name="ColStyle4"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Normal 3" xfId="54"/>
    <cellStyle name="Normalno 2" xfId="55"/>
    <cellStyle name="Normalno 3" xfId="56"/>
    <cellStyle name="Obično_14-05-2" xfId="57"/>
    <cellStyle name="Obično_troškovnik_SOTINSKA11" xfId="58"/>
    <cellStyle name="Percent" xfId="59"/>
    <cellStyle name="Povezana ćelija" xfId="60"/>
    <cellStyle name="Followed Hyperlink" xfId="61"/>
    <cellStyle name="Provjera ćelije" xfId="62"/>
    <cellStyle name="Tekst objašnjenja" xfId="63"/>
    <cellStyle name="Tekst upozorenja" xfId="64"/>
    <cellStyle name="Ukupni zbroj" xfId="65"/>
    <cellStyle name="Unos" xfId="66"/>
    <cellStyle name="Currency" xfId="67"/>
    <cellStyle name="Currency [0]" xfId="68"/>
    <cellStyle name="Valuta 2" xfId="69"/>
    <cellStyle name="Comma" xfId="70"/>
    <cellStyle name="Comma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A326"/>
  <sheetViews>
    <sheetView tabSelected="1" zoomScalePageLayoutView="0" workbookViewId="0" topLeftCell="A1">
      <selection activeCell="P332" sqref="P332"/>
    </sheetView>
  </sheetViews>
  <sheetFormatPr defaultColWidth="9.140625" defaultRowHeight="10.5" customHeight="1"/>
  <cols>
    <col min="1" max="1" width="4.421875" style="54" customWidth="1"/>
    <col min="2" max="2" width="5.140625" style="93" customWidth="1"/>
    <col min="3" max="12" width="5.140625" style="54" customWidth="1"/>
    <col min="13" max="13" width="6.8515625" style="55" customWidth="1"/>
    <col min="14" max="14" width="4.28125" style="55" customWidth="1"/>
    <col min="15" max="15" width="4.140625" style="55" customWidth="1"/>
    <col min="16" max="16" width="6.140625" style="134" customWidth="1"/>
    <col min="17" max="17" width="5.57421875" style="134" customWidth="1"/>
    <col min="18" max="18" width="5.140625" style="134" customWidth="1"/>
    <col min="19" max="19" width="6.57421875" style="134" customWidth="1"/>
    <col min="20" max="20" width="5.140625" style="135" customWidth="1"/>
    <col min="21" max="16384" width="9.140625" style="54" customWidth="1"/>
  </cols>
  <sheetData>
    <row r="1" spans="1:20" s="94" customFormat="1" ht="12" customHeight="1">
      <c r="A1" s="106"/>
      <c r="B1" s="107"/>
      <c r="C1" s="96"/>
      <c r="D1" s="96"/>
      <c r="E1" s="96"/>
      <c r="F1" s="136" t="s">
        <v>87</v>
      </c>
      <c r="G1" s="205" t="s">
        <v>134</v>
      </c>
      <c r="H1" s="206"/>
      <c r="I1" s="206"/>
      <c r="J1" s="206"/>
      <c r="K1" s="206"/>
      <c r="L1" s="206"/>
      <c r="M1" s="206"/>
      <c r="N1" s="206"/>
      <c r="O1" s="206"/>
      <c r="P1" s="206"/>
      <c r="Q1" s="206"/>
      <c r="R1" s="207"/>
      <c r="S1" s="208"/>
      <c r="T1" s="209"/>
    </row>
    <row r="2" spans="1:20" s="94" customFormat="1" ht="3.75" customHeight="1">
      <c r="A2" s="96"/>
      <c r="B2" s="107"/>
      <c r="C2" s="96"/>
      <c r="D2" s="96"/>
      <c r="E2" s="96"/>
      <c r="F2" s="96"/>
      <c r="G2" s="137"/>
      <c r="H2" s="137"/>
      <c r="I2" s="137"/>
      <c r="J2" s="137"/>
      <c r="K2" s="137"/>
      <c r="L2" s="137"/>
      <c r="M2" s="137"/>
      <c r="N2" s="137"/>
      <c r="O2" s="137"/>
      <c r="P2" s="138"/>
      <c r="Q2" s="138"/>
      <c r="R2" s="138"/>
      <c r="S2" s="109"/>
      <c r="T2" s="109"/>
    </row>
    <row r="3" spans="1:20" s="94" customFormat="1" ht="12" customHeight="1">
      <c r="A3" s="96"/>
      <c r="B3" s="107"/>
      <c r="C3" s="96"/>
      <c r="D3" s="96"/>
      <c r="E3" s="96"/>
      <c r="F3" s="136" t="s">
        <v>88</v>
      </c>
      <c r="G3" s="210" t="s">
        <v>172</v>
      </c>
      <c r="H3" s="210"/>
      <c r="I3" s="210"/>
      <c r="J3" s="210"/>
      <c r="K3" s="210"/>
      <c r="L3" s="210"/>
      <c r="M3" s="210"/>
      <c r="N3" s="210"/>
      <c r="O3" s="210"/>
      <c r="P3" s="210"/>
      <c r="Q3" s="210"/>
      <c r="R3" s="210"/>
      <c r="S3" s="208"/>
      <c r="T3" s="208"/>
    </row>
    <row r="4" spans="1:20" s="94" customFormat="1" ht="9.75" customHeight="1">
      <c r="A4" s="110"/>
      <c r="B4" s="111"/>
      <c r="C4" s="97"/>
      <c r="D4" s="97"/>
      <c r="E4" s="139"/>
      <c r="F4" s="139"/>
      <c r="G4" s="137"/>
      <c r="H4" s="137"/>
      <c r="I4" s="140"/>
      <c r="J4" s="137"/>
      <c r="K4" s="137"/>
      <c r="L4" s="137"/>
      <c r="M4" s="137"/>
      <c r="N4" s="137"/>
      <c r="O4" s="137"/>
      <c r="P4" s="138"/>
      <c r="Q4" s="138"/>
      <c r="R4" s="138"/>
      <c r="S4" s="98"/>
      <c r="T4" s="112"/>
    </row>
    <row r="5" spans="1:20" s="94" customFormat="1" ht="9.75" customHeight="1">
      <c r="A5" s="113"/>
      <c r="B5" s="114"/>
      <c r="C5" s="99"/>
      <c r="D5" s="99"/>
      <c r="E5" s="141"/>
      <c r="F5" s="141"/>
      <c r="G5" s="137"/>
      <c r="H5" s="142"/>
      <c r="I5" s="212" t="s">
        <v>135</v>
      </c>
      <c r="J5" s="212"/>
      <c r="K5" s="212"/>
      <c r="L5" s="212"/>
      <c r="M5" s="212"/>
      <c r="N5" s="212"/>
      <c r="O5" s="212"/>
      <c r="P5" s="212"/>
      <c r="Q5" s="212"/>
      <c r="R5" s="212"/>
      <c r="S5" s="100"/>
      <c r="T5" s="101"/>
    </row>
    <row r="6" spans="1:20" s="94" customFormat="1" ht="10.5" customHeight="1">
      <c r="A6" s="102"/>
      <c r="B6" s="115"/>
      <c r="C6" s="102"/>
      <c r="D6" s="102"/>
      <c r="E6" s="143"/>
      <c r="F6" s="143"/>
      <c r="G6" s="137"/>
      <c r="H6" s="137"/>
      <c r="I6" s="212"/>
      <c r="J6" s="212"/>
      <c r="K6" s="212"/>
      <c r="L6" s="212"/>
      <c r="M6" s="212"/>
      <c r="N6" s="212"/>
      <c r="O6" s="212"/>
      <c r="P6" s="212"/>
      <c r="Q6" s="212"/>
      <c r="R6" s="212"/>
      <c r="S6" s="108"/>
      <c r="T6" s="108"/>
    </row>
    <row r="7" spans="1:20" s="94" customFormat="1" ht="10.5" customHeight="1">
      <c r="A7" s="102"/>
      <c r="B7" s="213" t="s">
        <v>112</v>
      </c>
      <c r="C7" s="214"/>
      <c r="D7" s="214"/>
      <c r="E7" s="214"/>
      <c r="F7" s="214"/>
      <c r="G7" s="214"/>
      <c r="H7" s="214"/>
      <c r="I7" s="214"/>
      <c r="J7" s="214"/>
      <c r="K7" s="214"/>
      <c r="L7" s="214"/>
      <c r="M7" s="214"/>
      <c r="N7" s="214"/>
      <c r="O7" s="214"/>
      <c r="P7" s="214"/>
      <c r="Q7" s="214"/>
      <c r="R7" s="214"/>
      <c r="S7" s="214"/>
      <c r="T7" s="214"/>
    </row>
    <row r="8" spans="1:20" s="94" customFormat="1" ht="10.5" customHeight="1">
      <c r="A8" s="102"/>
      <c r="B8" s="214"/>
      <c r="C8" s="214"/>
      <c r="D8" s="214"/>
      <c r="E8" s="214"/>
      <c r="F8" s="214"/>
      <c r="G8" s="214"/>
      <c r="H8" s="214"/>
      <c r="I8" s="214"/>
      <c r="J8" s="214"/>
      <c r="K8" s="214"/>
      <c r="L8" s="214"/>
      <c r="M8" s="214"/>
      <c r="N8" s="214"/>
      <c r="O8" s="214"/>
      <c r="P8" s="214"/>
      <c r="Q8" s="214"/>
      <c r="R8" s="214"/>
      <c r="S8" s="214"/>
      <c r="T8" s="214"/>
    </row>
    <row r="9" spans="1:20" s="94" customFormat="1" ht="10.5" customHeight="1">
      <c r="A9" s="102"/>
      <c r="B9" s="214"/>
      <c r="C9" s="214"/>
      <c r="D9" s="214"/>
      <c r="E9" s="214"/>
      <c r="F9" s="214"/>
      <c r="G9" s="214"/>
      <c r="H9" s="214"/>
      <c r="I9" s="214"/>
      <c r="J9" s="214"/>
      <c r="K9" s="214"/>
      <c r="L9" s="214"/>
      <c r="M9" s="214"/>
      <c r="N9" s="214"/>
      <c r="O9" s="214"/>
      <c r="P9" s="214"/>
      <c r="Q9" s="214"/>
      <c r="R9" s="214"/>
      <c r="S9" s="214"/>
      <c r="T9" s="214"/>
    </row>
    <row r="10" spans="1:20" s="94" customFormat="1" ht="10.5" customHeight="1">
      <c r="A10" s="102"/>
      <c r="B10" s="214"/>
      <c r="C10" s="214"/>
      <c r="D10" s="214"/>
      <c r="E10" s="214"/>
      <c r="F10" s="214"/>
      <c r="G10" s="214"/>
      <c r="H10" s="214"/>
      <c r="I10" s="214"/>
      <c r="J10" s="214"/>
      <c r="K10" s="214"/>
      <c r="L10" s="214"/>
      <c r="M10" s="214"/>
      <c r="N10" s="214"/>
      <c r="O10" s="214"/>
      <c r="P10" s="214"/>
      <c r="Q10" s="214"/>
      <c r="R10" s="214"/>
      <c r="S10" s="214"/>
      <c r="T10" s="214"/>
    </row>
    <row r="11" spans="1:20" s="94" customFormat="1" ht="10.5" customHeight="1">
      <c r="A11" s="102"/>
      <c r="B11" s="214"/>
      <c r="C11" s="214"/>
      <c r="D11" s="214"/>
      <c r="E11" s="214"/>
      <c r="F11" s="214"/>
      <c r="G11" s="214"/>
      <c r="H11" s="214"/>
      <c r="I11" s="214"/>
      <c r="J11" s="214"/>
      <c r="K11" s="214"/>
      <c r="L11" s="214"/>
      <c r="M11" s="214"/>
      <c r="N11" s="214"/>
      <c r="O11" s="214"/>
      <c r="P11" s="214"/>
      <c r="Q11" s="214"/>
      <c r="R11" s="214"/>
      <c r="S11" s="214"/>
      <c r="T11" s="214"/>
    </row>
    <row r="12" spans="1:20" s="94" customFormat="1" ht="10.5" customHeight="1">
      <c r="A12" s="102"/>
      <c r="B12" s="214"/>
      <c r="C12" s="214"/>
      <c r="D12" s="214"/>
      <c r="E12" s="214"/>
      <c r="F12" s="214"/>
      <c r="G12" s="214"/>
      <c r="H12" s="214"/>
      <c r="I12" s="214"/>
      <c r="J12" s="214"/>
      <c r="K12" s="214"/>
      <c r="L12" s="214"/>
      <c r="M12" s="214"/>
      <c r="N12" s="214"/>
      <c r="O12" s="214"/>
      <c r="P12" s="214"/>
      <c r="Q12" s="214"/>
      <c r="R12" s="214"/>
      <c r="S12" s="214"/>
      <c r="T12" s="214"/>
    </row>
    <row r="13" spans="1:20" s="94" customFormat="1" ht="10.5" customHeight="1">
      <c r="A13" s="102"/>
      <c r="B13" s="214"/>
      <c r="C13" s="214"/>
      <c r="D13" s="214"/>
      <c r="E13" s="214"/>
      <c r="F13" s="214"/>
      <c r="G13" s="214"/>
      <c r="H13" s="214"/>
      <c r="I13" s="214"/>
      <c r="J13" s="214"/>
      <c r="K13" s="214"/>
      <c r="L13" s="214"/>
      <c r="M13" s="214"/>
      <c r="N13" s="214"/>
      <c r="O13" s="214"/>
      <c r="P13" s="214"/>
      <c r="Q13" s="214"/>
      <c r="R13" s="214"/>
      <c r="S13" s="214"/>
      <c r="T13" s="214"/>
    </row>
    <row r="14" spans="1:20" s="94" customFormat="1" ht="10.5" customHeight="1">
      <c r="A14" s="102"/>
      <c r="B14" s="214"/>
      <c r="C14" s="214"/>
      <c r="D14" s="214"/>
      <c r="E14" s="214"/>
      <c r="F14" s="214"/>
      <c r="G14" s="214"/>
      <c r="H14" s="214"/>
      <c r="I14" s="214"/>
      <c r="J14" s="214"/>
      <c r="K14" s="214"/>
      <c r="L14" s="214"/>
      <c r="M14" s="214"/>
      <c r="N14" s="214"/>
      <c r="O14" s="214"/>
      <c r="P14" s="214"/>
      <c r="Q14" s="214"/>
      <c r="R14" s="214"/>
      <c r="S14" s="214"/>
      <c r="T14" s="214"/>
    </row>
    <row r="15" spans="1:20" s="94" customFormat="1" ht="10.5" customHeight="1">
      <c r="A15" s="102"/>
      <c r="B15" s="115"/>
      <c r="C15" s="102"/>
      <c r="D15" s="102"/>
      <c r="E15" s="143"/>
      <c r="F15" s="143"/>
      <c r="G15" s="137"/>
      <c r="H15" s="137"/>
      <c r="I15" s="164"/>
      <c r="J15" s="164"/>
      <c r="K15" s="164"/>
      <c r="L15" s="164"/>
      <c r="M15" s="164"/>
      <c r="N15" s="164"/>
      <c r="O15" s="164"/>
      <c r="P15" s="164"/>
      <c r="Q15" s="164"/>
      <c r="R15" s="164"/>
      <c r="S15" s="108"/>
      <c r="T15" s="108"/>
    </row>
    <row r="16" spans="2:20" s="94" customFormat="1" ht="12" customHeight="1">
      <c r="B16" s="115"/>
      <c r="M16" s="95"/>
      <c r="N16" s="95"/>
      <c r="O16" s="95"/>
      <c r="P16" s="108"/>
      <c r="Q16" s="108"/>
      <c r="R16" s="108"/>
      <c r="S16" s="108"/>
      <c r="T16" s="108"/>
    </row>
    <row r="17" spans="1:20" s="105" customFormat="1" ht="10.5" customHeight="1">
      <c r="A17" s="60"/>
      <c r="B17" s="61"/>
      <c r="C17" s="60"/>
      <c r="D17" s="60"/>
      <c r="E17" s="60"/>
      <c r="F17" s="60"/>
      <c r="G17" s="60"/>
      <c r="H17" s="60"/>
      <c r="I17" s="60"/>
      <c r="J17" s="60"/>
      <c r="K17" s="60"/>
      <c r="L17" s="60"/>
      <c r="M17" s="60"/>
      <c r="N17" s="60"/>
      <c r="O17" s="60"/>
      <c r="P17" s="103"/>
      <c r="Q17" s="103"/>
      <c r="R17" s="103"/>
      <c r="S17" s="103"/>
      <c r="T17" s="104"/>
    </row>
    <row r="18" spans="1:20" s="116" customFormat="1" ht="12" customHeight="1">
      <c r="A18" s="215" t="s">
        <v>89</v>
      </c>
      <c r="B18" s="216"/>
      <c r="C18" s="217" t="s">
        <v>90</v>
      </c>
      <c r="D18" s="218"/>
      <c r="E18" s="218"/>
      <c r="F18" s="218"/>
      <c r="G18" s="218"/>
      <c r="H18" s="218"/>
      <c r="I18" s="218"/>
      <c r="J18" s="218"/>
      <c r="K18" s="218"/>
      <c r="L18" s="219"/>
      <c r="M18" s="62" t="s">
        <v>91</v>
      </c>
      <c r="N18" s="199" t="s">
        <v>92</v>
      </c>
      <c r="O18" s="200"/>
      <c r="P18" s="201" t="s">
        <v>93</v>
      </c>
      <c r="Q18" s="201"/>
      <c r="R18" s="202" t="s">
        <v>94</v>
      </c>
      <c r="S18" s="203"/>
      <c r="T18" s="204"/>
    </row>
    <row r="19" spans="1:20" s="91" customFormat="1" ht="10.5" customHeight="1">
      <c r="A19" s="4"/>
      <c r="B19" s="4"/>
      <c r="C19" s="4"/>
      <c r="D19" s="4"/>
      <c r="E19" s="4"/>
      <c r="F19" s="4"/>
      <c r="G19" s="4"/>
      <c r="H19" s="4"/>
      <c r="I19" s="4"/>
      <c r="J19" s="4"/>
      <c r="K19" s="4"/>
      <c r="L19" s="4"/>
      <c r="M19" s="4"/>
      <c r="N19" s="5"/>
      <c r="O19" s="5"/>
      <c r="P19" s="5"/>
      <c r="Q19" s="5"/>
      <c r="R19" s="5"/>
      <c r="S19" s="5"/>
      <c r="T19" s="117"/>
    </row>
    <row r="20" spans="1:20" s="25" customFormat="1" ht="17.25" customHeight="1">
      <c r="A20" s="63"/>
      <c r="B20" s="63"/>
      <c r="C20" s="8"/>
      <c r="D20" s="8"/>
      <c r="E20" s="8"/>
      <c r="F20" s="8"/>
      <c r="G20" s="8"/>
      <c r="H20" s="8"/>
      <c r="I20" s="8"/>
      <c r="J20" s="8"/>
      <c r="K20" s="8"/>
      <c r="L20" s="8"/>
      <c r="M20" s="8"/>
      <c r="N20" s="9"/>
      <c r="O20" s="9"/>
      <c r="P20" s="9"/>
      <c r="Q20" s="9"/>
      <c r="R20" s="9"/>
      <c r="S20" s="9"/>
      <c r="T20" s="118"/>
    </row>
    <row r="21" spans="1:20" s="25" customFormat="1" ht="30.75" customHeight="1">
      <c r="A21" s="1" t="s">
        <v>95</v>
      </c>
      <c r="B21" s="2"/>
      <c r="C21" s="1" t="s">
        <v>96</v>
      </c>
      <c r="D21" s="2"/>
      <c r="E21" s="2"/>
      <c r="F21" s="2"/>
      <c r="G21" s="2"/>
      <c r="H21" s="2"/>
      <c r="I21" s="2"/>
      <c r="J21" s="2"/>
      <c r="K21" s="2"/>
      <c r="L21" s="2"/>
      <c r="M21" s="2"/>
      <c r="N21" s="3"/>
      <c r="O21" s="3"/>
      <c r="P21" s="119"/>
      <c r="Q21" s="119"/>
      <c r="R21" s="191"/>
      <c r="S21" s="191"/>
      <c r="T21" s="191"/>
    </row>
    <row r="22" spans="1:20" s="10" customFormat="1" ht="16.5" customHeight="1">
      <c r="A22" s="8"/>
      <c r="B22" s="8"/>
      <c r="C22" s="8"/>
      <c r="D22" s="8"/>
      <c r="E22" s="8"/>
      <c r="F22" s="8"/>
      <c r="G22" s="8"/>
      <c r="H22" s="8"/>
      <c r="I22" s="8"/>
      <c r="J22" s="8"/>
      <c r="K22" s="8"/>
      <c r="L22" s="8"/>
      <c r="M22" s="8"/>
      <c r="N22" s="9"/>
      <c r="O22" s="9"/>
      <c r="P22" s="9"/>
      <c r="Q22" s="9"/>
      <c r="R22" s="211"/>
      <c r="S22" s="211"/>
      <c r="T22" s="211"/>
    </row>
    <row r="23" spans="1:20" s="10" customFormat="1" ht="88.5" customHeight="1">
      <c r="A23" s="64">
        <v>1</v>
      </c>
      <c r="B23" s="56">
        <v>1</v>
      </c>
      <c r="C23" s="174" t="s">
        <v>117</v>
      </c>
      <c r="D23" s="169"/>
      <c r="E23" s="169"/>
      <c r="F23" s="169"/>
      <c r="G23" s="169"/>
      <c r="H23" s="169"/>
      <c r="I23" s="169"/>
      <c r="J23" s="169"/>
      <c r="K23" s="169"/>
      <c r="L23" s="169"/>
      <c r="M23" s="6"/>
      <c r="N23" s="172"/>
      <c r="O23" s="172"/>
      <c r="P23" s="172"/>
      <c r="Q23" s="172"/>
      <c r="R23" s="172"/>
      <c r="S23" s="172"/>
      <c r="T23" s="172"/>
    </row>
    <row r="24" spans="2:20" s="10" customFormat="1" ht="16.5" customHeight="1">
      <c r="B24" s="65"/>
      <c r="C24" s="180"/>
      <c r="D24" s="181"/>
      <c r="E24" s="181"/>
      <c r="F24" s="181"/>
      <c r="G24" s="181"/>
      <c r="H24" s="181"/>
      <c r="I24" s="181"/>
      <c r="J24" s="181"/>
      <c r="K24" s="181"/>
      <c r="L24" s="181"/>
      <c r="M24" s="6" t="s">
        <v>97</v>
      </c>
      <c r="N24" s="172">
        <f>6.26*6.45+2.96*6.26+2.42*6.26</f>
        <v>74.05579999999999</v>
      </c>
      <c r="O24" s="172"/>
      <c r="P24" s="173"/>
      <c r="Q24" s="173"/>
      <c r="R24" s="172">
        <f>N24*P24</f>
        <v>0</v>
      </c>
      <c r="S24" s="172"/>
      <c r="T24" s="172"/>
    </row>
    <row r="25" spans="1:20" s="10" customFormat="1" ht="16.5" customHeight="1">
      <c r="A25" s="8"/>
      <c r="B25" s="8"/>
      <c r="C25" s="8"/>
      <c r="D25" s="8"/>
      <c r="E25" s="8"/>
      <c r="F25" s="8"/>
      <c r="G25" s="8"/>
      <c r="H25" s="8"/>
      <c r="I25" s="8"/>
      <c r="J25" s="8"/>
      <c r="K25" s="8"/>
      <c r="L25" s="8"/>
      <c r="M25" s="8"/>
      <c r="N25" s="9"/>
      <c r="O25" s="9"/>
      <c r="P25" s="9"/>
      <c r="Q25" s="9"/>
      <c r="R25" s="121"/>
      <c r="S25" s="121"/>
      <c r="T25" s="121"/>
    </row>
    <row r="26" spans="1:20" s="10" customFormat="1" ht="54.75" customHeight="1">
      <c r="A26" s="64">
        <v>1</v>
      </c>
      <c r="B26" s="56">
        <v>2</v>
      </c>
      <c r="C26" s="174" t="s">
        <v>118</v>
      </c>
      <c r="D26" s="169"/>
      <c r="E26" s="169"/>
      <c r="F26" s="169"/>
      <c r="G26" s="169"/>
      <c r="H26" s="169"/>
      <c r="I26" s="169"/>
      <c r="J26" s="169"/>
      <c r="K26" s="169"/>
      <c r="L26" s="169"/>
      <c r="M26" s="6"/>
      <c r="N26" s="172"/>
      <c r="O26" s="172"/>
      <c r="P26" s="172"/>
      <c r="Q26" s="172"/>
      <c r="R26" s="172"/>
      <c r="S26" s="172"/>
      <c r="T26" s="172"/>
    </row>
    <row r="27" spans="2:20" s="10" customFormat="1" ht="13.5">
      <c r="B27" s="65"/>
      <c r="C27" s="180"/>
      <c r="D27" s="181"/>
      <c r="E27" s="181"/>
      <c r="F27" s="181"/>
      <c r="G27" s="181"/>
      <c r="H27" s="181"/>
      <c r="I27" s="181"/>
      <c r="J27" s="181"/>
      <c r="K27" s="181"/>
      <c r="L27" s="181"/>
      <c r="M27" s="6" t="s">
        <v>97</v>
      </c>
      <c r="N27" s="172">
        <v>20</v>
      </c>
      <c r="O27" s="172"/>
      <c r="P27" s="173"/>
      <c r="Q27" s="173"/>
      <c r="R27" s="172">
        <f>N27*P27</f>
        <v>0</v>
      </c>
      <c r="S27" s="172"/>
      <c r="T27" s="172"/>
    </row>
    <row r="28" spans="1:20" s="10" customFormat="1" ht="16.5" customHeight="1">
      <c r="A28" s="8"/>
      <c r="B28" s="8"/>
      <c r="C28" s="8"/>
      <c r="D28" s="8"/>
      <c r="E28" s="8"/>
      <c r="F28" s="8"/>
      <c r="G28" s="8"/>
      <c r="H28" s="8"/>
      <c r="I28" s="8"/>
      <c r="J28" s="8"/>
      <c r="K28" s="8"/>
      <c r="L28" s="8"/>
      <c r="M28" s="8"/>
      <c r="N28" s="9"/>
      <c r="O28" s="9"/>
      <c r="P28" s="9"/>
      <c r="Q28" s="9"/>
      <c r="R28" s="121"/>
      <c r="S28" s="121"/>
      <c r="T28" s="121"/>
    </row>
    <row r="29" spans="1:20" s="10" customFormat="1" ht="81" customHeight="1">
      <c r="A29" s="64" t="str">
        <f>A21</f>
        <v>1.</v>
      </c>
      <c r="B29" s="56">
        <v>3</v>
      </c>
      <c r="C29" s="174" t="s">
        <v>113</v>
      </c>
      <c r="D29" s="169"/>
      <c r="E29" s="169"/>
      <c r="F29" s="169"/>
      <c r="G29" s="169"/>
      <c r="H29" s="169"/>
      <c r="I29" s="169"/>
      <c r="J29" s="169"/>
      <c r="K29" s="169"/>
      <c r="L29" s="169"/>
      <c r="M29" s="6"/>
      <c r="N29" s="172"/>
      <c r="O29" s="172"/>
      <c r="P29" s="172"/>
      <c r="Q29" s="172"/>
      <c r="R29" s="172"/>
      <c r="S29" s="172"/>
      <c r="T29" s="172"/>
    </row>
    <row r="30" spans="2:20" s="10" customFormat="1" ht="13.5">
      <c r="B30" s="65"/>
      <c r="C30" s="180"/>
      <c r="D30" s="180"/>
      <c r="E30" s="180"/>
      <c r="F30" s="180"/>
      <c r="G30" s="180"/>
      <c r="H30" s="180"/>
      <c r="I30" s="180"/>
      <c r="J30" s="180"/>
      <c r="K30" s="180"/>
      <c r="L30" s="180"/>
      <c r="M30" s="6" t="s">
        <v>97</v>
      </c>
      <c r="N30" s="172">
        <f>SUM(N157)</f>
        <v>73.6746</v>
      </c>
      <c r="O30" s="172"/>
      <c r="P30" s="173"/>
      <c r="Q30" s="173"/>
      <c r="R30" s="172">
        <f>N30*P30</f>
        <v>0</v>
      </c>
      <c r="S30" s="172"/>
      <c r="T30" s="172"/>
    </row>
    <row r="31" spans="2:20" s="10" customFormat="1" ht="27.75" customHeight="1">
      <c r="B31" s="65"/>
      <c r="C31" s="165"/>
      <c r="D31" s="30"/>
      <c r="E31" s="30"/>
      <c r="F31" s="30"/>
      <c r="G31" s="30"/>
      <c r="H31" s="30"/>
      <c r="I31" s="30"/>
      <c r="J31" s="30"/>
      <c r="K31" s="30"/>
      <c r="L31" s="30"/>
      <c r="M31" s="6"/>
      <c r="N31" s="12"/>
      <c r="O31" s="12"/>
      <c r="P31" s="13"/>
      <c r="Q31" s="13"/>
      <c r="R31" s="12"/>
      <c r="S31" s="12"/>
      <c r="T31" s="12"/>
    </row>
    <row r="32" spans="1:20" s="10" customFormat="1" ht="84" customHeight="1">
      <c r="A32" s="64">
        <v>1</v>
      </c>
      <c r="B32" s="56">
        <v>4</v>
      </c>
      <c r="C32" s="174" t="s">
        <v>130</v>
      </c>
      <c r="D32" s="169"/>
      <c r="E32" s="169"/>
      <c r="F32" s="169"/>
      <c r="G32" s="169"/>
      <c r="H32" s="169"/>
      <c r="I32" s="169"/>
      <c r="J32" s="169"/>
      <c r="K32" s="169"/>
      <c r="L32" s="169"/>
      <c r="M32" s="6"/>
      <c r="N32" s="172"/>
      <c r="O32" s="172"/>
      <c r="P32" s="172"/>
      <c r="Q32" s="172"/>
      <c r="R32" s="172"/>
      <c r="S32" s="172"/>
      <c r="T32" s="172"/>
    </row>
    <row r="33" spans="2:20" s="10" customFormat="1" ht="13.5">
      <c r="B33" s="65"/>
      <c r="C33" s="180"/>
      <c r="D33" s="181"/>
      <c r="E33" s="181"/>
      <c r="F33" s="181"/>
      <c r="G33" s="181"/>
      <c r="H33" s="181"/>
      <c r="I33" s="181"/>
      <c r="J33" s="181"/>
      <c r="K33" s="181"/>
      <c r="L33" s="181"/>
      <c r="M33" s="6" t="s">
        <v>97</v>
      </c>
      <c r="N33" s="172">
        <f>6.26*6.45+2.96*6.26+2.42*6.26*2</f>
        <v>89.205</v>
      </c>
      <c r="O33" s="172"/>
      <c r="P33" s="173"/>
      <c r="Q33" s="173"/>
      <c r="R33" s="172">
        <f>N33*P33</f>
        <v>0</v>
      </c>
      <c r="S33" s="172"/>
      <c r="T33" s="172"/>
    </row>
    <row r="34" spans="2:20" s="10" customFormat="1" ht="12" customHeight="1">
      <c r="B34" s="65"/>
      <c r="C34" s="144"/>
      <c r="D34" s="14"/>
      <c r="E34" s="14"/>
      <c r="F34" s="14"/>
      <c r="G34" s="14"/>
      <c r="H34" s="14"/>
      <c r="I34" s="14"/>
      <c r="J34" s="14"/>
      <c r="K34" s="14"/>
      <c r="L34" s="14"/>
      <c r="M34" s="6"/>
      <c r="N34" s="12"/>
      <c r="O34" s="12"/>
      <c r="P34" s="13"/>
      <c r="Q34" s="13"/>
      <c r="R34" s="12"/>
      <c r="S34" s="12"/>
      <c r="T34" s="12"/>
    </row>
    <row r="35" spans="1:20" s="10" customFormat="1" ht="77.25" customHeight="1">
      <c r="A35" s="64">
        <v>1</v>
      </c>
      <c r="B35" s="56">
        <v>5</v>
      </c>
      <c r="C35" s="174" t="s">
        <v>114</v>
      </c>
      <c r="D35" s="169"/>
      <c r="E35" s="169"/>
      <c r="F35" s="169"/>
      <c r="G35" s="169"/>
      <c r="H35" s="169"/>
      <c r="I35" s="169"/>
      <c r="J35" s="169"/>
      <c r="K35" s="169"/>
      <c r="L35" s="169"/>
      <c r="M35" s="6"/>
      <c r="N35" s="172"/>
      <c r="O35" s="172"/>
      <c r="P35" s="172"/>
      <c r="Q35" s="172"/>
      <c r="R35" s="172"/>
      <c r="S35" s="172"/>
      <c r="T35" s="172"/>
    </row>
    <row r="36" spans="2:20" s="10" customFormat="1" ht="13.5">
      <c r="B36" s="65"/>
      <c r="C36" s="180"/>
      <c r="D36" s="181"/>
      <c r="E36" s="181"/>
      <c r="F36" s="181"/>
      <c r="G36" s="181"/>
      <c r="H36" s="181"/>
      <c r="I36" s="181"/>
      <c r="J36" s="181"/>
      <c r="K36" s="181"/>
      <c r="L36" s="181"/>
      <c r="M36" s="6" t="s">
        <v>97</v>
      </c>
      <c r="N36" s="172">
        <f>(1.07*1.41+2.49*0.96+1.48*1.97)</f>
        <v>6.8147</v>
      </c>
      <c r="O36" s="172"/>
      <c r="P36" s="173"/>
      <c r="Q36" s="173"/>
      <c r="R36" s="172">
        <f>N36*P36</f>
        <v>0</v>
      </c>
      <c r="S36" s="172"/>
      <c r="T36" s="172"/>
    </row>
    <row r="37" spans="1:20" s="10" customFormat="1" ht="12" customHeight="1">
      <c r="A37" s="8"/>
      <c r="B37" s="8"/>
      <c r="C37" s="7"/>
      <c r="D37" s="7"/>
      <c r="E37" s="7"/>
      <c r="F37" s="7"/>
      <c r="G37" s="7"/>
      <c r="H37" s="7"/>
      <c r="I37" s="7"/>
      <c r="J37" s="7"/>
      <c r="K37" s="7"/>
      <c r="L37" s="7"/>
      <c r="M37" s="8"/>
      <c r="N37" s="9"/>
      <c r="O37" s="9"/>
      <c r="P37" s="9"/>
      <c r="Q37" s="9"/>
      <c r="R37" s="220"/>
      <c r="S37" s="220"/>
      <c r="T37" s="220"/>
    </row>
    <row r="38" spans="1:20" s="10" customFormat="1" ht="91.5" customHeight="1">
      <c r="A38" s="64" t="str">
        <f>A21</f>
        <v>1.</v>
      </c>
      <c r="B38" s="56">
        <v>6</v>
      </c>
      <c r="C38" s="174" t="s">
        <v>73</v>
      </c>
      <c r="D38" s="169"/>
      <c r="E38" s="169"/>
      <c r="F38" s="169"/>
      <c r="G38" s="169"/>
      <c r="H38" s="169"/>
      <c r="I38" s="169"/>
      <c r="J38" s="169"/>
      <c r="K38" s="169"/>
      <c r="L38" s="169"/>
      <c r="M38" s="6"/>
      <c r="N38" s="172"/>
      <c r="O38" s="172"/>
      <c r="P38" s="172"/>
      <c r="Q38" s="172"/>
      <c r="R38" s="172"/>
      <c r="S38" s="172"/>
      <c r="T38" s="172"/>
    </row>
    <row r="39" spans="2:20" s="10" customFormat="1" ht="13.5">
      <c r="B39" s="65"/>
      <c r="C39" s="180"/>
      <c r="D39" s="181"/>
      <c r="E39" s="181"/>
      <c r="F39" s="181"/>
      <c r="G39" s="181"/>
      <c r="H39" s="181"/>
      <c r="I39" s="181"/>
      <c r="J39" s="181"/>
      <c r="K39" s="181"/>
      <c r="L39" s="181"/>
      <c r="M39" s="6" t="s">
        <v>97</v>
      </c>
      <c r="N39" s="172">
        <f>SUM(N160)</f>
        <v>116.926</v>
      </c>
      <c r="O39" s="172"/>
      <c r="P39" s="173"/>
      <c r="Q39" s="173"/>
      <c r="R39" s="172">
        <f>N39*P39</f>
        <v>0</v>
      </c>
      <c r="S39" s="172"/>
      <c r="T39" s="172"/>
    </row>
    <row r="40" spans="1:20" s="10" customFormat="1" ht="12" customHeight="1">
      <c r="A40" s="8"/>
      <c r="B40" s="8"/>
      <c r="C40" s="7"/>
      <c r="D40" s="7"/>
      <c r="E40" s="7"/>
      <c r="F40" s="7"/>
      <c r="G40" s="7"/>
      <c r="H40" s="7"/>
      <c r="I40" s="7"/>
      <c r="J40" s="7"/>
      <c r="K40" s="7"/>
      <c r="L40" s="7"/>
      <c r="M40" s="8"/>
      <c r="N40" s="9"/>
      <c r="O40" s="9"/>
      <c r="P40" s="9"/>
      <c r="Q40" s="9"/>
      <c r="R40" s="220"/>
      <c r="S40" s="220"/>
      <c r="T40" s="220"/>
    </row>
    <row r="41" spans="1:20" s="10" customFormat="1" ht="109.5" customHeight="1">
      <c r="A41" s="64" t="str">
        <f>A21</f>
        <v>1.</v>
      </c>
      <c r="B41" s="56">
        <f>B38+1</f>
        <v>7</v>
      </c>
      <c r="C41" s="174" t="s">
        <v>115</v>
      </c>
      <c r="D41" s="169"/>
      <c r="E41" s="169"/>
      <c r="F41" s="169"/>
      <c r="G41" s="169"/>
      <c r="H41" s="169"/>
      <c r="I41" s="169"/>
      <c r="J41" s="169"/>
      <c r="K41" s="169"/>
      <c r="L41" s="169"/>
      <c r="M41" s="6"/>
      <c r="N41" s="172"/>
      <c r="O41" s="172"/>
      <c r="P41" s="172"/>
      <c r="Q41" s="172"/>
      <c r="R41" s="172"/>
      <c r="S41" s="172"/>
      <c r="T41" s="172"/>
    </row>
    <row r="42" spans="2:20" s="10" customFormat="1" ht="14.25" customHeight="1">
      <c r="B42" s="65"/>
      <c r="C42" s="221"/>
      <c r="D42" s="222"/>
      <c r="E42" s="222"/>
      <c r="F42" s="222"/>
      <c r="G42" s="222"/>
      <c r="H42" s="222"/>
      <c r="I42" s="222"/>
      <c r="J42" s="222"/>
      <c r="K42" s="222"/>
      <c r="L42" s="222"/>
      <c r="M42" s="6" t="s">
        <v>97</v>
      </c>
      <c r="N42" s="172">
        <f>1*(6.45*2+6.25*4+2.4*2+2.96*2)+40</f>
        <v>88.62</v>
      </c>
      <c r="O42" s="172"/>
      <c r="P42" s="173"/>
      <c r="Q42" s="173"/>
      <c r="R42" s="172">
        <f>N42*P42</f>
        <v>0</v>
      </c>
      <c r="S42" s="172"/>
      <c r="T42" s="172"/>
    </row>
    <row r="43" spans="1:20" s="10" customFormat="1" ht="15" customHeight="1">
      <c r="A43" s="8"/>
      <c r="B43" s="8"/>
      <c r="C43" s="7"/>
      <c r="D43" s="7"/>
      <c r="E43" s="7"/>
      <c r="F43" s="7"/>
      <c r="G43" s="7"/>
      <c r="H43" s="7"/>
      <c r="I43" s="7"/>
      <c r="J43" s="7"/>
      <c r="K43" s="7"/>
      <c r="L43" s="7"/>
      <c r="M43" s="8"/>
      <c r="N43" s="9"/>
      <c r="O43" s="9"/>
      <c r="P43" s="9"/>
      <c r="Q43" s="9"/>
      <c r="R43" s="121"/>
      <c r="S43" s="121"/>
      <c r="T43" s="121"/>
    </row>
    <row r="44" spans="1:20" s="10" customFormat="1" ht="82.5" customHeight="1">
      <c r="A44" s="64" t="str">
        <f>A21</f>
        <v>1.</v>
      </c>
      <c r="B44" s="56">
        <v>8</v>
      </c>
      <c r="C44" s="174" t="s">
        <v>116</v>
      </c>
      <c r="D44" s="174"/>
      <c r="E44" s="174"/>
      <c r="F44" s="174"/>
      <c r="G44" s="174"/>
      <c r="H44" s="174"/>
      <c r="I44" s="174"/>
      <c r="J44" s="174"/>
      <c r="K44" s="174"/>
      <c r="L44" s="174"/>
      <c r="M44" s="6"/>
      <c r="N44" s="172"/>
      <c r="O44" s="172"/>
      <c r="P44" s="172"/>
      <c r="Q44" s="172"/>
      <c r="R44" s="172"/>
      <c r="S44" s="172"/>
      <c r="T44" s="172"/>
    </row>
    <row r="45" spans="2:20" s="10" customFormat="1" ht="18.75" customHeight="1">
      <c r="B45" s="65"/>
      <c r="C45" s="222"/>
      <c r="D45" s="222"/>
      <c r="E45" s="222"/>
      <c r="F45" s="222"/>
      <c r="G45" s="222"/>
      <c r="H45" s="222"/>
      <c r="I45" s="222"/>
      <c r="J45" s="222"/>
      <c r="K45" s="222"/>
      <c r="L45" s="222"/>
      <c r="M45" s="6" t="s">
        <v>98</v>
      </c>
      <c r="N45" s="172">
        <v>16</v>
      </c>
      <c r="O45" s="172"/>
      <c r="P45" s="173"/>
      <c r="Q45" s="173"/>
      <c r="R45" s="172">
        <f>N45*P45</f>
        <v>0</v>
      </c>
      <c r="S45" s="172"/>
      <c r="T45" s="172"/>
    </row>
    <row r="46" spans="2:20" s="10" customFormat="1" ht="18.75" customHeight="1">
      <c r="B46" s="65"/>
      <c r="C46" s="14"/>
      <c r="D46" s="14"/>
      <c r="E46" s="14"/>
      <c r="F46" s="14"/>
      <c r="G46" s="14"/>
      <c r="H46" s="14"/>
      <c r="I46" s="14"/>
      <c r="J46" s="14"/>
      <c r="K46" s="14"/>
      <c r="L46" s="14"/>
      <c r="M46" s="6"/>
      <c r="N46" s="12"/>
      <c r="O46" s="12"/>
      <c r="P46" s="13"/>
      <c r="Q46" s="13"/>
      <c r="R46" s="12"/>
      <c r="S46" s="12"/>
      <c r="T46" s="12"/>
    </row>
    <row r="47" spans="1:20" s="10" customFormat="1" ht="81" customHeight="1">
      <c r="A47" s="64">
        <v>1</v>
      </c>
      <c r="B47" s="56">
        <v>9</v>
      </c>
      <c r="C47" s="174" t="s">
        <v>121</v>
      </c>
      <c r="D47" s="174"/>
      <c r="E47" s="174"/>
      <c r="F47" s="174"/>
      <c r="G47" s="174"/>
      <c r="H47" s="174"/>
      <c r="I47" s="174"/>
      <c r="J47" s="174"/>
      <c r="K47" s="174"/>
      <c r="L47" s="174"/>
      <c r="M47" s="6"/>
      <c r="N47" s="172"/>
      <c r="O47" s="172"/>
      <c r="P47" s="172"/>
      <c r="Q47" s="172"/>
      <c r="R47" s="172"/>
      <c r="S47" s="172"/>
      <c r="T47" s="172"/>
    </row>
    <row r="48" spans="2:20" s="10" customFormat="1" ht="18.75" customHeight="1">
      <c r="B48" s="65"/>
      <c r="C48" s="222"/>
      <c r="D48" s="222"/>
      <c r="E48" s="222"/>
      <c r="F48" s="222"/>
      <c r="G48" s="222"/>
      <c r="H48" s="222"/>
      <c r="I48" s="222"/>
      <c r="J48" s="222"/>
      <c r="K48" s="222"/>
      <c r="L48" s="222"/>
      <c r="M48" s="6" t="s">
        <v>98</v>
      </c>
      <c r="N48" s="172">
        <v>1</v>
      </c>
      <c r="O48" s="172"/>
      <c r="P48" s="173"/>
      <c r="Q48" s="173"/>
      <c r="R48" s="172">
        <f>N48*P48</f>
        <v>0</v>
      </c>
      <c r="S48" s="172"/>
      <c r="T48" s="172"/>
    </row>
    <row r="49" spans="2:20" s="10" customFormat="1" ht="18.75" customHeight="1">
      <c r="B49" s="65"/>
      <c r="C49" s="14"/>
      <c r="D49" s="14"/>
      <c r="E49" s="14"/>
      <c r="F49" s="14"/>
      <c r="G49" s="14"/>
      <c r="H49" s="14"/>
      <c r="I49" s="14"/>
      <c r="J49" s="14"/>
      <c r="K49" s="14"/>
      <c r="L49" s="14"/>
      <c r="M49" s="6"/>
      <c r="N49" s="12"/>
      <c r="O49" s="12"/>
      <c r="P49" s="13"/>
      <c r="Q49" s="13"/>
      <c r="R49" s="12"/>
      <c r="S49" s="12"/>
      <c r="T49" s="12"/>
    </row>
    <row r="50" spans="1:20" s="10" customFormat="1" ht="88.5" customHeight="1">
      <c r="A50" s="64">
        <v>1</v>
      </c>
      <c r="B50" s="56">
        <v>10</v>
      </c>
      <c r="C50" s="174" t="s">
        <v>122</v>
      </c>
      <c r="D50" s="174"/>
      <c r="E50" s="174"/>
      <c r="F50" s="174"/>
      <c r="G50" s="174"/>
      <c r="H50" s="174"/>
      <c r="I50" s="174"/>
      <c r="J50" s="174"/>
      <c r="K50" s="174"/>
      <c r="L50" s="174"/>
      <c r="M50" s="6"/>
      <c r="N50" s="172"/>
      <c r="O50" s="172"/>
      <c r="P50" s="172"/>
      <c r="Q50" s="172"/>
      <c r="R50" s="172"/>
      <c r="S50" s="172"/>
      <c r="T50" s="172"/>
    </row>
    <row r="51" spans="2:20" s="10" customFormat="1" ht="18.75" customHeight="1">
      <c r="B51" s="65"/>
      <c r="C51" s="222"/>
      <c r="D51" s="222"/>
      <c r="E51" s="222"/>
      <c r="F51" s="222"/>
      <c r="G51" s="222"/>
      <c r="H51" s="222"/>
      <c r="I51" s="222"/>
      <c r="J51" s="222"/>
      <c r="K51" s="222"/>
      <c r="L51" s="222"/>
      <c r="M51" s="6" t="s">
        <v>98</v>
      </c>
      <c r="N51" s="172">
        <v>1</v>
      </c>
      <c r="O51" s="172"/>
      <c r="P51" s="173"/>
      <c r="Q51" s="173"/>
      <c r="R51" s="172">
        <f>N51*P51</f>
        <v>0</v>
      </c>
      <c r="S51" s="172"/>
      <c r="T51" s="172"/>
    </row>
    <row r="52" spans="2:20" s="10" customFormat="1" ht="18.75" customHeight="1">
      <c r="B52" s="65"/>
      <c r="C52" s="14"/>
      <c r="D52" s="14"/>
      <c r="E52" s="14"/>
      <c r="F52" s="14"/>
      <c r="G52" s="14"/>
      <c r="H52" s="14"/>
      <c r="I52" s="14"/>
      <c r="J52" s="14"/>
      <c r="K52" s="14"/>
      <c r="L52" s="14"/>
      <c r="M52" s="6"/>
      <c r="N52" s="12"/>
      <c r="O52" s="12"/>
      <c r="P52" s="13"/>
      <c r="Q52" s="13"/>
      <c r="R52" s="12"/>
      <c r="S52" s="12"/>
      <c r="T52" s="12"/>
    </row>
    <row r="53" spans="1:20" s="10" customFormat="1" ht="78.75" customHeight="1">
      <c r="A53" s="64">
        <v>1</v>
      </c>
      <c r="B53" s="56">
        <v>11</v>
      </c>
      <c r="C53" s="174" t="s">
        <v>166</v>
      </c>
      <c r="D53" s="174"/>
      <c r="E53" s="174"/>
      <c r="F53" s="174"/>
      <c r="G53" s="174"/>
      <c r="H53" s="174"/>
      <c r="I53" s="174"/>
      <c r="J53" s="174"/>
      <c r="K53" s="174"/>
      <c r="L53" s="174"/>
      <c r="M53" s="6"/>
      <c r="N53" s="172"/>
      <c r="O53" s="172"/>
      <c r="P53" s="172"/>
      <c r="Q53" s="172"/>
      <c r="R53" s="172"/>
      <c r="S53" s="172"/>
      <c r="T53" s="172"/>
    </row>
    <row r="54" spans="2:20" s="10" customFormat="1" ht="18.75" customHeight="1">
      <c r="B54" s="65"/>
      <c r="C54" s="221"/>
      <c r="D54" s="222"/>
      <c r="E54" s="222"/>
      <c r="F54" s="222"/>
      <c r="G54" s="222"/>
      <c r="H54" s="222"/>
      <c r="I54" s="222"/>
      <c r="J54" s="222"/>
      <c r="K54" s="222"/>
      <c r="L54" s="222"/>
      <c r="M54" s="6" t="s">
        <v>81</v>
      </c>
      <c r="N54" s="172">
        <f>2.75+1.32</f>
        <v>4.07</v>
      </c>
      <c r="O54" s="172"/>
      <c r="P54" s="173"/>
      <c r="Q54" s="173"/>
      <c r="R54" s="172">
        <f>N54*P54</f>
        <v>0</v>
      </c>
      <c r="S54" s="172"/>
      <c r="T54" s="172"/>
    </row>
    <row r="55" spans="2:20" s="10" customFormat="1" ht="18.75" customHeight="1">
      <c r="B55" s="65"/>
      <c r="C55" s="14"/>
      <c r="D55" s="14"/>
      <c r="E55" s="14"/>
      <c r="F55" s="14"/>
      <c r="G55" s="14"/>
      <c r="H55" s="14"/>
      <c r="I55" s="14"/>
      <c r="J55" s="14"/>
      <c r="K55" s="14"/>
      <c r="L55" s="14"/>
      <c r="M55" s="6"/>
      <c r="N55" s="12"/>
      <c r="O55" s="12"/>
      <c r="P55" s="13"/>
      <c r="Q55" s="13"/>
      <c r="R55" s="12"/>
      <c r="S55" s="12"/>
      <c r="T55" s="12"/>
    </row>
    <row r="56" spans="1:21" s="10" customFormat="1" ht="87.75" customHeight="1">
      <c r="A56" s="56">
        <v>1</v>
      </c>
      <c r="B56" s="57">
        <v>12</v>
      </c>
      <c r="C56" s="169" t="s">
        <v>74</v>
      </c>
      <c r="D56" s="169"/>
      <c r="E56" s="169"/>
      <c r="F56" s="169"/>
      <c r="G56" s="169"/>
      <c r="H56" s="169"/>
      <c r="I56" s="169"/>
      <c r="J56" s="169"/>
      <c r="K56" s="169"/>
      <c r="L56" s="169"/>
      <c r="M56" s="6"/>
      <c r="N56" s="172"/>
      <c r="O56" s="172"/>
      <c r="P56" s="172"/>
      <c r="Q56" s="172"/>
      <c r="R56" s="172"/>
      <c r="S56" s="172"/>
      <c r="T56" s="172"/>
      <c r="U56" s="21"/>
    </row>
    <row r="57" spans="2:20" s="10" customFormat="1" ht="14.25" customHeight="1">
      <c r="B57" s="65"/>
      <c r="C57" s="222" t="s">
        <v>99</v>
      </c>
      <c r="D57" s="222"/>
      <c r="E57" s="222"/>
      <c r="F57" s="222"/>
      <c r="G57" s="222"/>
      <c r="H57" s="222"/>
      <c r="I57" s="222"/>
      <c r="J57" s="222"/>
      <c r="K57" s="222"/>
      <c r="L57" s="222"/>
      <c r="M57" s="6" t="s">
        <v>98</v>
      </c>
      <c r="N57" s="172">
        <v>2</v>
      </c>
      <c r="O57" s="172"/>
      <c r="P57" s="173"/>
      <c r="Q57" s="173"/>
      <c r="R57" s="172">
        <f>N57*P57</f>
        <v>0</v>
      </c>
      <c r="S57" s="172"/>
      <c r="T57" s="172"/>
    </row>
    <row r="58" spans="2:20" s="10" customFormat="1" ht="14.25" customHeight="1">
      <c r="B58" s="65"/>
      <c r="C58" s="222" t="s">
        <v>100</v>
      </c>
      <c r="D58" s="222"/>
      <c r="E58" s="222"/>
      <c r="F58" s="222"/>
      <c r="G58" s="222"/>
      <c r="H58" s="222"/>
      <c r="I58" s="222"/>
      <c r="J58" s="222"/>
      <c r="K58" s="222"/>
      <c r="L58" s="222"/>
      <c r="M58" s="6" t="s">
        <v>98</v>
      </c>
      <c r="N58" s="172">
        <v>4</v>
      </c>
      <c r="O58" s="172"/>
      <c r="P58" s="173"/>
      <c r="Q58" s="173"/>
      <c r="R58" s="172">
        <f>N58*P58</f>
        <v>0</v>
      </c>
      <c r="S58" s="172"/>
      <c r="T58" s="172"/>
    </row>
    <row r="59" spans="2:20" s="10" customFormat="1" ht="14.25" customHeight="1">
      <c r="B59" s="65"/>
      <c r="C59" s="222" t="s">
        <v>120</v>
      </c>
      <c r="D59" s="222"/>
      <c r="E59" s="222"/>
      <c r="F59" s="222"/>
      <c r="G59" s="222"/>
      <c r="H59" s="222"/>
      <c r="I59" s="222"/>
      <c r="J59" s="222"/>
      <c r="K59" s="222"/>
      <c r="L59" s="222"/>
      <c r="M59" s="6" t="s">
        <v>98</v>
      </c>
      <c r="N59" s="172">
        <v>2</v>
      </c>
      <c r="O59" s="172"/>
      <c r="P59" s="173"/>
      <c r="Q59" s="173"/>
      <c r="R59" s="172">
        <f>N59*P59</f>
        <v>0</v>
      </c>
      <c r="S59" s="172"/>
      <c r="T59" s="172"/>
    </row>
    <row r="60" spans="1:20" s="10" customFormat="1" ht="12.75">
      <c r="A60" s="64"/>
      <c r="B60" s="56"/>
      <c r="C60" s="11"/>
      <c r="D60" s="11"/>
      <c r="E60" s="11"/>
      <c r="F60" s="11"/>
      <c r="G60" s="11"/>
      <c r="H60" s="11"/>
      <c r="I60" s="11"/>
      <c r="J60" s="11"/>
      <c r="K60" s="11"/>
      <c r="L60" s="11"/>
      <c r="M60" s="6"/>
      <c r="N60" s="12"/>
      <c r="O60" s="12"/>
      <c r="P60" s="12"/>
      <c r="Q60" s="12"/>
      <c r="R60" s="12"/>
      <c r="S60" s="12"/>
      <c r="T60" s="12"/>
    </row>
    <row r="61" spans="1:21" s="10" customFormat="1" ht="74.25" customHeight="1">
      <c r="A61" s="56">
        <v>1</v>
      </c>
      <c r="B61" s="57">
        <v>13</v>
      </c>
      <c r="C61" s="169" t="s">
        <v>101</v>
      </c>
      <c r="D61" s="169"/>
      <c r="E61" s="169"/>
      <c r="F61" s="169"/>
      <c r="G61" s="169"/>
      <c r="H61" s="169"/>
      <c r="I61" s="169"/>
      <c r="J61" s="169"/>
      <c r="K61" s="169"/>
      <c r="L61" s="169"/>
      <c r="M61" s="6"/>
      <c r="N61" s="172"/>
      <c r="O61" s="172"/>
      <c r="P61" s="172"/>
      <c r="Q61" s="172"/>
      <c r="R61" s="172"/>
      <c r="S61" s="172"/>
      <c r="T61" s="172"/>
      <c r="U61" s="21"/>
    </row>
    <row r="62" spans="2:20" s="10" customFormat="1" ht="14.25" customHeight="1">
      <c r="B62" s="65"/>
      <c r="C62" s="222" t="s">
        <v>102</v>
      </c>
      <c r="D62" s="222"/>
      <c r="E62" s="222"/>
      <c r="F62" s="222"/>
      <c r="G62" s="222"/>
      <c r="H62" s="222"/>
      <c r="I62" s="222"/>
      <c r="J62" s="222"/>
      <c r="K62" s="222"/>
      <c r="L62" s="222"/>
      <c r="M62" s="6" t="s">
        <v>98</v>
      </c>
      <c r="N62" s="172">
        <v>2</v>
      </c>
      <c r="O62" s="172"/>
      <c r="P62" s="173"/>
      <c r="Q62" s="173"/>
      <c r="R62" s="172">
        <f>N62*P62</f>
        <v>0</v>
      </c>
      <c r="S62" s="172"/>
      <c r="T62" s="172"/>
    </row>
    <row r="63" spans="2:20" s="10" customFormat="1" ht="14.25" customHeight="1">
      <c r="B63" s="65"/>
      <c r="C63" s="14"/>
      <c r="D63" s="14"/>
      <c r="E63" s="14"/>
      <c r="F63" s="14"/>
      <c r="G63" s="14"/>
      <c r="H63" s="14"/>
      <c r="I63" s="14"/>
      <c r="J63" s="14"/>
      <c r="K63" s="14"/>
      <c r="L63" s="14"/>
      <c r="M63" s="6"/>
      <c r="N63" s="12"/>
      <c r="O63" s="12"/>
      <c r="P63" s="12"/>
      <c r="Q63" s="12"/>
      <c r="R63" s="12"/>
      <c r="S63" s="12"/>
      <c r="T63" s="12"/>
    </row>
    <row r="64" spans="1:21" s="10" customFormat="1" ht="91.5" customHeight="1">
      <c r="A64" s="56">
        <v>1</v>
      </c>
      <c r="B64" s="57">
        <v>14</v>
      </c>
      <c r="C64" s="169" t="s">
        <v>75</v>
      </c>
      <c r="D64" s="169"/>
      <c r="E64" s="169"/>
      <c r="F64" s="169"/>
      <c r="G64" s="169"/>
      <c r="H64" s="169"/>
      <c r="I64" s="169"/>
      <c r="J64" s="169"/>
      <c r="K64" s="169"/>
      <c r="L64" s="169"/>
      <c r="M64" s="6"/>
      <c r="N64" s="172"/>
      <c r="O64" s="172"/>
      <c r="P64" s="172"/>
      <c r="Q64" s="172"/>
      <c r="R64" s="172"/>
      <c r="S64" s="172"/>
      <c r="T64" s="172"/>
      <c r="U64" s="21"/>
    </row>
    <row r="65" spans="2:20" s="10" customFormat="1" ht="14.25" customHeight="1">
      <c r="B65" s="65"/>
      <c r="C65" s="221"/>
      <c r="D65" s="222"/>
      <c r="E65" s="222"/>
      <c r="F65" s="222"/>
      <c r="G65" s="222"/>
      <c r="H65" s="222"/>
      <c r="I65" s="222"/>
      <c r="J65" s="222"/>
      <c r="K65" s="222"/>
      <c r="L65" s="222"/>
      <c r="M65" s="6" t="s">
        <v>103</v>
      </c>
      <c r="N65" s="172">
        <f>4*4*1</f>
        <v>16</v>
      </c>
      <c r="O65" s="172"/>
      <c r="P65" s="173"/>
      <c r="Q65" s="173"/>
      <c r="R65" s="172">
        <f>N65*P65</f>
        <v>0</v>
      </c>
      <c r="S65" s="172"/>
      <c r="T65" s="172"/>
    </row>
    <row r="66" spans="2:20" s="10" customFormat="1" ht="10.5" customHeight="1">
      <c r="B66" s="65"/>
      <c r="C66" s="14"/>
      <c r="D66" s="14"/>
      <c r="E66" s="14"/>
      <c r="F66" s="14"/>
      <c r="G66" s="14"/>
      <c r="H66" s="14"/>
      <c r="I66" s="14"/>
      <c r="J66" s="14"/>
      <c r="K66" s="14"/>
      <c r="L66" s="14"/>
      <c r="M66" s="6"/>
      <c r="N66" s="12"/>
      <c r="O66" s="12"/>
      <c r="P66" s="12"/>
      <c r="Q66" s="12"/>
      <c r="R66" s="12"/>
      <c r="S66" s="12"/>
      <c r="T66" s="12"/>
    </row>
    <row r="67" spans="1:21" s="10" customFormat="1" ht="91.5" customHeight="1">
      <c r="A67" s="56">
        <v>1</v>
      </c>
      <c r="B67" s="57">
        <v>15</v>
      </c>
      <c r="C67" s="169" t="s">
        <v>76</v>
      </c>
      <c r="D67" s="169"/>
      <c r="E67" s="169"/>
      <c r="F67" s="169"/>
      <c r="G67" s="169"/>
      <c r="H67" s="169"/>
      <c r="I67" s="169"/>
      <c r="J67" s="169"/>
      <c r="K67" s="169"/>
      <c r="L67" s="169"/>
      <c r="M67" s="6"/>
      <c r="N67" s="172"/>
      <c r="O67" s="172"/>
      <c r="P67" s="172"/>
      <c r="Q67" s="172"/>
      <c r="R67" s="172"/>
      <c r="S67" s="172"/>
      <c r="T67" s="172"/>
      <c r="U67" s="21"/>
    </row>
    <row r="68" spans="2:20" s="10" customFormat="1" ht="14.25" customHeight="1">
      <c r="B68" s="65"/>
      <c r="C68" s="222"/>
      <c r="D68" s="222"/>
      <c r="E68" s="222"/>
      <c r="F68" s="222"/>
      <c r="G68" s="222"/>
      <c r="H68" s="222"/>
      <c r="I68" s="222"/>
      <c r="J68" s="222"/>
      <c r="K68" s="222"/>
      <c r="L68" s="222"/>
      <c r="M68" s="6" t="s">
        <v>98</v>
      </c>
      <c r="N68" s="172">
        <v>2</v>
      </c>
      <c r="O68" s="172"/>
      <c r="P68" s="173"/>
      <c r="Q68" s="173"/>
      <c r="R68" s="172">
        <f>N68*P68</f>
        <v>0</v>
      </c>
      <c r="S68" s="172"/>
      <c r="T68" s="172"/>
    </row>
    <row r="69" spans="1:20" s="10" customFormat="1" ht="12.75">
      <c r="A69" s="64"/>
      <c r="B69" s="56"/>
      <c r="C69" s="11"/>
      <c r="D69" s="11"/>
      <c r="E69" s="11"/>
      <c r="F69" s="11"/>
      <c r="G69" s="11"/>
      <c r="H69" s="11"/>
      <c r="I69" s="11"/>
      <c r="J69" s="11"/>
      <c r="K69" s="11"/>
      <c r="L69" s="11"/>
      <c r="M69" s="6"/>
      <c r="N69" s="12"/>
      <c r="O69" s="12"/>
      <c r="P69" s="12"/>
      <c r="Q69" s="12"/>
      <c r="R69" s="12"/>
      <c r="S69" s="12"/>
      <c r="T69" s="12"/>
    </row>
    <row r="70" spans="1:20" s="10" customFormat="1" ht="85.5" customHeight="1">
      <c r="A70" s="64" t="s">
        <v>95</v>
      </c>
      <c r="B70" s="56">
        <v>16</v>
      </c>
      <c r="C70" s="169" t="s">
        <v>77</v>
      </c>
      <c r="D70" s="169"/>
      <c r="E70" s="169"/>
      <c r="F70" s="169"/>
      <c r="G70" s="169"/>
      <c r="H70" s="169"/>
      <c r="I70" s="169"/>
      <c r="J70" s="169"/>
      <c r="K70" s="169"/>
      <c r="L70" s="169"/>
      <c r="M70" s="6"/>
      <c r="N70" s="172"/>
      <c r="O70" s="172"/>
      <c r="P70" s="173"/>
      <c r="Q70" s="173"/>
      <c r="R70" s="172"/>
      <c r="S70" s="172"/>
      <c r="T70" s="172"/>
    </row>
    <row r="71" spans="1:20" s="10" customFormat="1" ht="12.75">
      <c r="A71" s="64"/>
      <c r="B71" s="56"/>
      <c r="C71" s="34" t="s">
        <v>39</v>
      </c>
      <c r="D71" s="11"/>
      <c r="E71" s="11"/>
      <c r="F71" s="11"/>
      <c r="G71" s="11"/>
      <c r="H71" s="11"/>
      <c r="I71" s="11"/>
      <c r="J71" s="11"/>
      <c r="K71" s="11"/>
      <c r="L71" s="11"/>
      <c r="M71" s="6" t="s">
        <v>98</v>
      </c>
      <c r="N71" s="172">
        <v>20</v>
      </c>
      <c r="O71" s="172"/>
      <c r="P71" s="173"/>
      <c r="Q71" s="173"/>
      <c r="R71" s="172">
        <f>N71*P71</f>
        <v>0</v>
      </c>
      <c r="S71" s="172"/>
      <c r="T71" s="172"/>
    </row>
    <row r="72" spans="1:20" s="10" customFormat="1" ht="12.75">
      <c r="A72" s="64"/>
      <c r="B72" s="56"/>
      <c r="C72" s="34" t="s">
        <v>40</v>
      </c>
      <c r="D72" s="11"/>
      <c r="E72" s="11"/>
      <c r="F72" s="11"/>
      <c r="G72" s="11"/>
      <c r="H72" s="11"/>
      <c r="I72" s="11"/>
      <c r="J72" s="11"/>
      <c r="K72" s="11"/>
      <c r="L72" s="11"/>
      <c r="M72" s="6" t="s">
        <v>98</v>
      </c>
      <c r="N72" s="172">
        <v>15</v>
      </c>
      <c r="O72" s="172"/>
      <c r="P72" s="173"/>
      <c r="Q72" s="173"/>
      <c r="R72" s="172">
        <f>N72*P72</f>
        <v>0</v>
      </c>
      <c r="S72" s="172"/>
      <c r="T72" s="172"/>
    </row>
    <row r="73" spans="1:20" s="10" customFormat="1" ht="12.75">
      <c r="A73" s="64"/>
      <c r="B73" s="56"/>
      <c r="C73" s="34" t="s">
        <v>123</v>
      </c>
      <c r="D73" s="11"/>
      <c r="E73" s="11"/>
      <c r="F73" s="11"/>
      <c r="G73" s="11"/>
      <c r="H73" s="11"/>
      <c r="I73" s="11"/>
      <c r="J73" s="11"/>
      <c r="K73" s="11"/>
      <c r="L73" s="11"/>
      <c r="M73" s="6" t="s">
        <v>81</v>
      </c>
      <c r="N73" s="172">
        <v>30</v>
      </c>
      <c r="O73" s="172"/>
      <c r="P73" s="173"/>
      <c r="Q73" s="173"/>
      <c r="R73" s="172">
        <f>N73*P73</f>
        <v>0</v>
      </c>
      <c r="S73" s="172"/>
      <c r="T73" s="172"/>
    </row>
    <row r="74" spans="1:20" s="10" customFormat="1" ht="12.75">
      <c r="A74" s="64"/>
      <c r="B74" s="56"/>
      <c r="C74" s="34"/>
      <c r="D74" s="11"/>
      <c r="E74" s="11"/>
      <c r="F74" s="11"/>
      <c r="G74" s="11"/>
      <c r="H74" s="11"/>
      <c r="I74" s="11"/>
      <c r="J74" s="11"/>
      <c r="K74" s="11"/>
      <c r="L74" s="11"/>
      <c r="M74" s="6"/>
      <c r="N74" s="12"/>
      <c r="O74" s="12"/>
      <c r="P74" s="13"/>
      <c r="Q74" s="13"/>
      <c r="R74" s="12"/>
      <c r="S74" s="12"/>
      <c r="T74" s="12"/>
    </row>
    <row r="75" spans="1:20" s="10" customFormat="1" ht="12.75">
      <c r="A75" s="64" t="s">
        <v>95</v>
      </c>
      <c r="B75" s="56">
        <v>17</v>
      </c>
      <c r="C75" s="169" t="s">
        <v>78</v>
      </c>
      <c r="D75" s="169"/>
      <c r="E75" s="169"/>
      <c r="F75" s="169"/>
      <c r="G75" s="169"/>
      <c r="H75" s="169"/>
      <c r="I75" s="169"/>
      <c r="J75" s="169"/>
      <c r="K75" s="169"/>
      <c r="L75" s="169"/>
      <c r="M75" s="6" t="s">
        <v>79</v>
      </c>
      <c r="N75" s="172">
        <v>1</v>
      </c>
      <c r="O75" s="172"/>
      <c r="P75" s="173"/>
      <c r="Q75" s="173"/>
      <c r="R75" s="172">
        <f>N75*P75</f>
        <v>0</v>
      </c>
      <c r="S75" s="172"/>
      <c r="T75" s="172"/>
    </row>
    <row r="76" spans="1:20" s="10" customFormat="1" ht="12.75" customHeight="1">
      <c r="A76" s="64"/>
      <c r="B76" s="56"/>
      <c r="C76" s="34"/>
      <c r="D76" s="11"/>
      <c r="E76" s="11"/>
      <c r="F76" s="11"/>
      <c r="G76" s="11"/>
      <c r="H76" s="11"/>
      <c r="I76" s="11"/>
      <c r="J76" s="11"/>
      <c r="K76" s="11"/>
      <c r="L76" s="11"/>
      <c r="M76" s="6"/>
      <c r="N76" s="12"/>
      <c r="O76" s="12"/>
      <c r="P76" s="13"/>
      <c r="Q76" s="13"/>
      <c r="R76" s="12"/>
      <c r="S76" s="12"/>
      <c r="T76" s="12"/>
    </row>
    <row r="77" spans="1:20" s="10" customFormat="1" ht="115.5" customHeight="1">
      <c r="A77" s="64" t="s">
        <v>95</v>
      </c>
      <c r="B77" s="56">
        <v>18</v>
      </c>
      <c r="C77" s="169" t="s">
        <v>119</v>
      </c>
      <c r="D77" s="169"/>
      <c r="E77" s="169"/>
      <c r="F77" s="169"/>
      <c r="G77" s="169"/>
      <c r="H77" s="169"/>
      <c r="I77" s="169"/>
      <c r="J77" s="169"/>
      <c r="K77" s="169"/>
      <c r="L77" s="169"/>
      <c r="M77" s="6" t="s">
        <v>98</v>
      </c>
      <c r="N77" s="172">
        <v>9</v>
      </c>
      <c r="O77" s="172"/>
      <c r="P77" s="173"/>
      <c r="Q77" s="173"/>
      <c r="R77" s="172">
        <f>N77*P77</f>
        <v>0</v>
      </c>
      <c r="S77" s="172"/>
      <c r="T77" s="172"/>
    </row>
    <row r="78" spans="2:20" s="10" customFormat="1" ht="15" customHeight="1">
      <c r="B78" s="65"/>
      <c r="M78" s="6"/>
      <c r="N78" s="12"/>
      <c r="O78" s="12"/>
      <c r="P78" s="12"/>
      <c r="Q78" s="12"/>
      <c r="R78" s="12"/>
      <c r="S78" s="12"/>
      <c r="T78" s="12"/>
    </row>
    <row r="79" spans="1:20" s="25" customFormat="1" ht="30.75" customHeight="1">
      <c r="A79" s="1" t="s">
        <v>95</v>
      </c>
      <c r="B79" s="2"/>
      <c r="C79" s="1" t="s">
        <v>104</v>
      </c>
      <c r="D79" s="2"/>
      <c r="E79" s="2"/>
      <c r="F79" s="2"/>
      <c r="G79" s="2"/>
      <c r="H79" s="2"/>
      <c r="I79" s="2"/>
      <c r="J79" s="2"/>
      <c r="K79" s="2"/>
      <c r="L79" s="2"/>
      <c r="M79" s="2"/>
      <c r="N79" s="3"/>
      <c r="O79" s="3"/>
      <c r="P79" s="119"/>
      <c r="Q79" s="119"/>
      <c r="R79" s="191">
        <f>SUM(R23:T78)</f>
        <v>0</v>
      </c>
      <c r="S79" s="191"/>
      <c r="T79" s="191"/>
    </row>
    <row r="80" spans="1:20" s="10" customFormat="1" ht="24" customHeight="1">
      <c r="A80" s="64"/>
      <c r="B80" s="56"/>
      <c r="C80" s="11"/>
      <c r="D80" s="11"/>
      <c r="E80" s="11"/>
      <c r="F80" s="11"/>
      <c r="G80" s="11"/>
      <c r="H80" s="11"/>
      <c r="I80" s="11"/>
      <c r="J80" s="11"/>
      <c r="K80" s="11"/>
      <c r="L80" s="11"/>
      <c r="M80" s="6"/>
      <c r="N80" s="12"/>
      <c r="O80" s="12"/>
      <c r="P80" s="12"/>
      <c r="Q80" s="12"/>
      <c r="R80" s="12"/>
      <c r="S80" s="12"/>
      <c r="T80" s="12"/>
    </row>
    <row r="81" spans="1:20" s="10" customFormat="1" ht="17.25" customHeight="1">
      <c r="A81" s="64"/>
      <c r="B81" s="56"/>
      <c r="C81" s="11"/>
      <c r="D81" s="11"/>
      <c r="E81" s="11"/>
      <c r="F81" s="11"/>
      <c r="G81" s="11"/>
      <c r="H81" s="11"/>
      <c r="I81" s="11"/>
      <c r="J81" s="11"/>
      <c r="K81" s="11"/>
      <c r="L81" s="11"/>
      <c r="N81" s="15"/>
      <c r="O81" s="15"/>
      <c r="P81" s="122"/>
      <c r="Q81" s="122"/>
      <c r="R81" s="12"/>
      <c r="S81" s="12"/>
      <c r="T81" s="12"/>
    </row>
    <row r="82" spans="1:20" s="91" customFormat="1" ht="29.25" customHeight="1">
      <c r="A82" s="66" t="s">
        <v>105</v>
      </c>
      <c r="B82" s="16"/>
      <c r="C82" s="1" t="s">
        <v>47</v>
      </c>
      <c r="D82" s="16"/>
      <c r="E82" s="16"/>
      <c r="F82" s="16"/>
      <c r="G82" s="16"/>
      <c r="H82" s="16"/>
      <c r="I82" s="16"/>
      <c r="J82" s="16"/>
      <c r="K82" s="16"/>
      <c r="L82" s="16"/>
      <c r="M82" s="16"/>
      <c r="N82" s="17"/>
      <c r="O82" s="17"/>
      <c r="P82" s="31"/>
      <c r="Q82" s="31"/>
      <c r="R82" s="191"/>
      <c r="S82" s="191"/>
      <c r="T82" s="191"/>
    </row>
    <row r="83" spans="1:20" s="91" customFormat="1" ht="15" customHeight="1">
      <c r="A83" s="67"/>
      <c r="B83" s="19"/>
      <c r="C83" s="18"/>
      <c r="D83" s="19"/>
      <c r="E83" s="19"/>
      <c r="F83" s="19"/>
      <c r="G83" s="19"/>
      <c r="H83" s="19"/>
      <c r="I83" s="19"/>
      <c r="J83" s="19"/>
      <c r="K83" s="19"/>
      <c r="L83" s="19"/>
      <c r="M83" s="19"/>
      <c r="N83" s="20"/>
      <c r="O83" s="20"/>
      <c r="P83" s="33"/>
      <c r="Q83" s="33"/>
      <c r="R83" s="123"/>
      <c r="S83" s="123"/>
      <c r="T83" s="123"/>
    </row>
    <row r="84" spans="1:20" s="91" customFormat="1" ht="15" customHeight="1">
      <c r="A84" s="67"/>
      <c r="B84" s="19"/>
      <c r="C84" s="18"/>
      <c r="D84" s="19"/>
      <c r="E84" s="19"/>
      <c r="F84" s="19"/>
      <c r="G84" s="19"/>
      <c r="H84" s="19"/>
      <c r="I84" s="19"/>
      <c r="J84" s="19"/>
      <c r="K84" s="19"/>
      <c r="L84" s="19"/>
      <c r="M84" s="19"/>
      <c r="N84" s="20"/>
      <c r="O84" s="20"/>
      <c r="P84" s="33"/>
      <c r="Q84" s="33"/>
      <c r="R84" s="123"/>
      <c r="S84" s="123"/>
      <c r="T84" s="123"/>
    </row>
    <row r="85" spans="1:20" s="10" customFormat="1" ht="117" customHeight="1">
      <c r="A85" s="56" t="s">
        <v>105</v>
      </c>
      <c r="B85" s="56">
        <v>1</v>
      </c>
      <c r="C85" s="223" t="s">
        <v>124</v>
      </c>
      <c r="D85" s="224"/>
      <c r="E85" s="224"/>
      <c r="F85" s="224"/>
      <c r="G85" s="224"/>
      <c r="H85" s="224"/>
      <c r="I85" s="224"/>
      <c r="J85" s="224"/>
      <c r="K85" s="224"/>
      <c r="L85" s="224"/>
      <c r="M85" s="21" t="s">
        <v>106</v>
      </c>
      <c r="N85" s="172">
        <f>1*(6.45*2+6.25*4+2.4*2+2.96*2)+40</f>
        <v>88.62</v>
      </c>
      <c r="O85" s="172"/>
      <c r="P85" s="173"/>
      <c r="Q85" s="173"/>
      <c r="R85" s="172">
        <f>N85*P85</f>
        <v>0</v>
      </c>
      <c r="S85" s="172"/>
      <c r="T85" s="172"/>
    </row>
    <row r="86" spans="1:20" s="10" customFormat="1" ht="15.75">
      <c r="A86" s="68"/>
      <c r="B86" s="69"/>
      <c r="C86" s="18"/>
      <c r="D86" s="19"/>
      <c r="E86" s="19"/>
      <c r="F86" s="19"/>
      <c r="G86" s="19"/>
      <c r="H86" s="19"/>
      <c r="I86" s="19"/>
      <c r="J86" s="19"/>
      <c r="K86" s="19"/>
      <c r="L86" s="19"/>
      <c r="M86" s="19"/>
      <c r="N86" s="20"/>
      <c r="O86" s="20"/>
      <c r="P86" s="33"/>
      <c r="Q86" s="33"/>
      <c r="R86" s="123"/>
      <c r="S86" s="123"/>
      <c r="T86" s="123"/>
    </row>
    <row r="87" spans="1:20" s="10" customFormat="1" ht="100.5" customHeight="1">
      <c r="A87" s="59" t="s">
        <v>105</v>
      </c>
      <c r="B87" s="56">
        <f>B85+1</f>
        <v>2</v>
      </c>
      <c r="C87" s="174" t="s">
        <v>80</v>
      </c>
      <c r="D87" s="178"/>
      <c r="E87" s="178"/>
      <c r="F87" s="178"/>
      <c r="G87" s="178"/>
      <c r="H87" s="178"/>
      <c r="I87" s="178"/>
      <c r="J87" s="178"/>
      <c r="K87" s="178"/>
      <c r="L87" s="178"/>
      <c r="M87" s="21"/>
      <c r="N87" s="172"/>
      <c r="O87" s="172"/>
      <c r="P87" s="173"/>
      <c r="Q87" s="173"/>
      <c r="R87" s="175"/>
      <c r="S87" s="175"/>
      <c r="T87" s="175"/>
    </row>
    <row r="88" spans="1:20" s="10" customFormat="1" ht="13.5">
      <c r="A88" s="68"/>
      <c r="B88" s="69"/>
      <c r="C88" s="180"/>
      <c r="D88" s="181"/>
      <c r="E88" s="181"/>
      <c r="F88" s="181"/>
      <c r="G88" s="181"/>
      <c r="H88" s="181"/>
      <c r="I88" s="181"/>
      <c r="J88" s="181"/>
      <c r="K88" s="181"/>
      <c r="L88" s="181"/>
      <c r="M88" s="6" t="s">
        <v>97</v>
      </c>
      <c r="N88" s="172">
        <v>25</v>
      </c>
      <c r="O88" s="172"/>
      <c r="P88" s="173"/>
      <c r="Q88" s="173"/>
      <c r="R88" s="175">
        <f>N88*P88</f>
        <v>0</v>
      </c>
      <c r="S88" s="175"/>
      <c r="T88" s="175"/>
    </row>
    <row r="89" spans="1:20" s="10" customFormat="1" ht="27" customHeight="1">
      <c r="A89" s="68"/>
      <c r="B89" s="69"/>
      <c r="C89" s="165"/>
      <c r="D89" s="30"/>
      <c r="E89" s="30"/>
      <c r="F89" s="30"/>
      <c r="G89" s="30"/>
      <c r="H89" s="30"/>
      <c r="I89" s="30"/>
      <c r="J89" s="30"/>
      <c r="K89" s="30"/>
      <c r="L89" s="30"/>
      <c r="M89" s="6"/>
      <c r="N89" s="12"/>
      <c r="O89" s="12"/>
      <c r="P89" s="13"/>
      <c r="Q89" s="13"/>
      <c r="R89" s="124"/>
      <c r="S89" s="124"/>
      <c r="T89" s="124"/>
    </row>
    <row r="90" spans="1:20" s="10" customFormat="1" ht="43.5" customHeight="1">
      <c r="A90" s="59" t="s">
        <v>105</v>
      </c>
      <c r="B90" s="56">
        <v>3</v>
      </c>
      <c r="C90" s="169" t="s">
        <v>126</v>
      </c>
      <c r="D90" s="178"/>
      <c r="E90" s="178"/>
      <c r="F90" s="178"/>
      <c r="G90" s="178"/>
      <c r="H90" s="178"/>
      <c r="I90" s="178"/>
      <c r="J90" s="178"/>
      <c r="K90" s="178"/>
      <c r="L90" s="178"/>
      <c r="M90" s="21"/>
      <c r="N90" s="172"/>
      <c r="O90" s="172"/>
      <c r="P90" s="173"/>
      <c r="Q90" s="173"/>
      <c r="R90" s="175"/>
      <c r="S90" s="175"/>
      <c r="T90" s="175"/>
    </row>
    <row r="91" spans="1:20" s="10" customFormat="1" ht="12.75">
      <c r="A91" s="68"/>
      <c r="B91" s="69"/>
      <c r="C91" s="180"/>
      <c r="D91" s="181"/>
      <c r="E91" s="181"/>
      <c r="F91" s="181"/>
      <c r="G91" s="181"/>
      <c r="H91" s="181"/>
      <c r="I91" s="181"/>
      <c r="J91" s="181"/>
      <c r="K91" s="181"/>
      <c r="L91" s="181"/>
      <c r="M91" s="6" t="s">
        <v>81</v>
      </c>
      <c r="N91" s="172">
        <v>15</v>
      </c>
      <c r="O91" s="172"/>
      <c r="P91" s="173"/>
      <c r="Q91" s="173"/>
      <c r="R91" s="175">
        <f>N91*P91</f>
        <v>0</v>
      </c>
      <c r="S91" s="175"/>
      <c r="T91" s="175"/>
    </row>
    <row r="92" spans="1:20" s="10" customFormat="1" ht="27" customHeight="1">
      <c r="A92" s="68"/>
      <c r="B92" s="69"/>
      <c r="C92" s="165"/>
      <c r="D92" s="30"/>
      <c r="E92" s="30"/>
      <c r="F92" s="30"/>
      <c r="G92" s="30"/>
      <c r="H92" s="30"/>
      <c r="I92" s="30"/>
      <c r="J92" s="30"/>
      <c r="K92" s="30"/>
      <c r="L92" s="30"/>
      <c r="M92" s="6"/>
      <c r="N92" s="12"/>
      <c r="O92" s="12"/>
      <c r="P92" s="13"/>
      <c r="Q92" s="13"/>
      <c r="R92" s="124"/>
      <c r="S92" s="124"/>
      <c r="T92" s="124"/>
    </row>
    <row r="93" spans="1:20" s="10" customFormat="1" ht="127.5" customHeight="1">
      <c r="A93" s="59" t="s">
        <v>105</v>
      </c>
      <c r="B93" s="56">
        <v>3</v>
      </c>
      <c r="C93" s="169" t="s">
        <v>159</v>
      </c>
      <c r="D93" s="178"/>
      <c r="E93" s="178"/>
      <c r="F93" s="178"/>
      <c r="G93" s="178"/>
      <c r="H93" s="178"/>
      <c r="I93" s="178"/>
      <c r="J93" s="178"/>
      <c r="K93" s="178"/>
      <c r="L93" s="178"/>
      <c r="M93" s="21"/>
      <c r="N93" s="172"/>
      <c r="O93" s="172"/>
      <c r="P93" s="173"/>
      <c r="Q93" s="173"/>
      <c r="R93" s="175"/>
      <c r="S93" s="175"/>
      <c r="T93" s="175"/>
    </row>
    <row r="94" spans="1:20" s="10" customFormat="1" ht="12.75">
      <c r="A94" s="68"/>
      <c r="B94" s="69"/>
      <c r="C94" s="180"/>
      <c r="D94" s="181"/>
      <c r="E94" s="181"/>
      <c r="F94" s="181"/>
      <c r="G94" s="181"/>
      <c r="H94" s="181"/>
      <c r="I94" s="181"/>
      <c r="J94" s="181"/>
      <c r="K94" s="181"/>
      <c r="L94" s="181"/>
      <c r="M94" s="6" t="s">
        <v>81</v>
      </c>
      <c r="N94" s="172">
        <f>1.5*1.6*2*7</f>
        <v>33.60000000000001</v>
      </c>
      <c r="O94" s="172"/>
      <c r="P94" s="173"/>
      <c r="Q94" s="173"/>
      <c r="R94" s="175">
        <f>N94*P94</f>
        <v>0</v>
      </c>
      <c r="S94" s="175"/>
      <c r="T94" s="175"/>
    </row>
    <row r="95" spans="1:20" s="10" customFormat="1" ht="12.75">
      <c r="A95" s="68"/>
      <c r="B95" s="69"/>
      <c r="C95" s="165"/>
      <c r="D95" s="30"/>
      <c r="E95" s="30"/>
      <c r="F95" s="30"/>
      <c r="G95" s="30"/>
      <c r="H95" s="30"/>
      <c r="I95" s="30"/>
      <c r="J95" s="30"/>
      <c r="K95" s="30"/>
      <c r="L95" s="30"/>
      <c r="M95" s="6"/>
      <c r="N95" s="12"/>
      <c r="O95" s="12"/>
      <c r="P95" s="13"/>
      <c r="Q95" s="13"/>
      <c r="R95" s="124"/>
      <c r="S95" s="124"/>
      <c r="T95" s="124"/>
    </row>
    <row r="96" spans="1:20" s="10" customFormat="1" ht="116.25" customHeight="1">
      <c r="A96" s="59" t="s">
        <v>105</v>
      </c>
      <c r="B96" s="56" t="s">
        <v>38</v>
      </c>
      <c r="C96" s="179" t="s">
        <v>160</v>
      </c>
      <c r="D96" s="178"/>
      <c r="E96" s="178"/>
      <c r="F96" s="178"/>
      <c r="G96" s="178"/>
      <c r="H96" s="178"/>
      <c r="I96" s="178"/>
      <c r="J96" s="178"/>
      <c r="K96" s="178"/>
      <c r="L96" s="178"/>
      <c r="M96" s="21"/>
      <c r="N96" s="172"/>
      <c r="O96" s="172"/>
      <c r="P96" s="173"/>
      <c r="Q96" s="173"/>
      <c r="R96" s="175"/>
      <c r="S96" s="175"/>
      <c r="T96" s="175"/>
    </row>
    <row r="97" spans="1:20" s="10" customFormat="1" ht="12.75">
      <c r="A97" s="68"/>
      <c r="B97" s="69"/>
      <c r="C97" s="180"/>
      <c r="D97" s="181"/>
      <c r="E97" s="181"/>
      <c r="F97" s="181"/>
      <c r="G97" s="181"/>
      <c r="H97" s="181"/>
      <c r="I97" s="181"/>
      <c r="J97" s="181"/>
      <c r="K97" s="181"/>
      <c r="L97" s="181"/>
      <c r="M97" s="6" t="s">
        <v>81</v>
      </c>
      <c r="N97" s="172">
        <f>1.5*1.6*2*7</f>
        <v>33.60000000000001</v>
      </c>
      <c r="O97" s="172"/>
      <c r="P97" s="173"/>
      <c r="Q97" s="173"/>
      <c r="R97" s="175">
        <f>N97*P97</f>
        <v>0</v>
      </c>
      <c r="S97" s="175"/>
      <c r="T97" s="175"/>
    </row>
    <row r="98" spans="1:20" s="10" customFormat="1" ht="27" customHeight="1">
      <c r="A98" s="68"/>
      <c r="B98" s="69"/>
      <c r="C98" s="165"/>
      <c r="D98" s="30"/>
      <c r="E98" s="30"/>
      <c r="F98" s="30"/>
      <c r="G98" s="30"/>
      <c r="H98" s="30"/>
      <c r="I98" s="30"/>
      <c r="J98" s="30"/>
      <c r="K98" s="30"/>
      <c r="L98" s="30"/>
      <c r="M98" s="6"/>
      <c r="N98" s="12"/>
      <c r="O98" s="12"/>
      <c r="P98" s="13"/>
      <c r="Q98" s="13"/>
      <c r="R98" s="124"/>
      <c r="S98" s="124"/>
      <c r="T98" s="124"/>
    </row>
    <row r="99" spans="1:20" s="10" customFormat="1" ht="42" customHeight="1">
      <c r="A99" s="59" t="s">
        <v>105</v>
      </c>
      <c r="B99" s="56">
        <v>5</v>
      </c>
      <c r="C99" s="174" t="s">
        <v>168</v>
      </c>
      <c r="D99" s="178"/>
      <c r="E99" s="178"/>
      <c r="F99" s="178"/>
      <c r="G99" s="178"/>
      <c r="H99" s="178"/>
      <c r="I99" s="178"/>
      <c r="J99" s="178"/>
      <c r="K99" s="178"/>
      <c r="L99" s="178"/>
      <c r="M99" s="21"/>
      <c r="N99" s="172"/>
      <c r="O99" s="172"/>
      <c r="P99" s="173"/>
      <c r="Q99" s="173"/>
      <c r="R99" s="175"/>
      <c r="S99" s="175"/>
      <c r="T99" s="175"/>
    </row>
    <row r="100" spans="1:20" s="10" customFormat="1" ht="15">
      <c r="A100" s="68"/>
      <c r="B100" s="159" t="s">
        <v>50</v>
      </c>
      <c r="C100" s="176" t="s">
        <v>51</v>
      </c>
      <c r="D100" s="177"/>
      <c r="E100" s="177"/>
      <c r="F100" s="177"/>
      <c r="G100" s="177"/>
      <c r="H100" s="177"/>
      <c r="I100" s="177"/>
      <c r="J100" s="177"/>
      <c r="K100" s="177"/>
      <c r="L100" s="177"/>
      <c r="M100" s="6" t="s">
        <v>49</v>
      </c>
      <c r="N100" s="172">
        <v>15</v>
      </c>
      <c r="O100" s="172"/>
      <c r="P100" s="173"/>
      <c r="Q100" s="173"/>
      <c r="R100" s="175">
        <f>N100*P100</f>
        <v>0</v>
      </c>
      <c r="S100" s="175"/>
      <c r="T100" s="175"/>
    </row>
    <row r="101" spans="1:20" s="10" customFormat="1" ht="15">
      <c r="A101" s="68"/>
      <c r="B101" s="159" t="s">
        <v>52</v>
      </c>
      <c r="C101" s="176" t="s">
        <v>170</v>
      </c>
      <c r="D101" s="177"/>
      <c r="E101" s="177"/>
      <c r="F101" s="177"/>
      <c r="G101" s="177"/>
      <c r="H101" s="177"/>
      <c r="I101" s="177"/>
      <c r="J101" s="177"/>
      <c r="K101" s="177"/>
      <c r="L101" s="177"/>
      <c r="M101" s="6" t="s">
        <v>49</v>
      </c>
      <c r="N101" s="172">
        <v>15</v>
      </c>
      <c r="O101" s="172"/>
      <c r="P101" s="173"/>
      <c r="Q101" s="173"/>
      <c r="R101" s="175">
        <f>N101*P101</f>
        <v>0</v>
      </c>
      <c r="S101" s="175"/>
      <c r="T101" s="175"/>
    </row>
    <row r="102" spans="1:20" s="10" customFormat="1" ht="15.75" customHeight="1">
      <c r="A102" s="68"/>
      <c r="B102" s="159" t="s">
        <v>53</v>
      </c>
      <c r="C102" s="176" t="s">
        <v>169</v>
      </c>
      <c r="D102" s="177"/>
      <c r="E102" s="177"/>
      <c r="F102" s="177"/>
      <c r="G102" s="177"/>
      <c r="H102" s="177"/>
      <c r="I102" s="177"/>
      <c r="J102" s="177"/>
      <c r="K102" s="177"/>
      <c r="L102" s="177"/>
      <c r="M102" s="6" t="s">
        <v>49</v>
      </c>
      <c r="N102" s="172">
        <v>15</v>
      </c>
      <c r="O102" s="172"/>
      <c r="P102" s="173"/>
      <c r="Q102" s="173"/>
      <c r="R102" s="175">
        <f>N102*P102</f>
        <v>0</v>
      </c>
      <c r="S102" s="175"/>
      <c r="T102" s="175"/>
    </row>
    <row r="103" spans="1:20" s="10" customFormat="1" ht="15.75">
      <c r="A103" s="68"/>
      <c r="B103" s="69"/>
      <c r="C103" s="18"/>
      <c r="D103" s="19"/>
      <c r="E103" s="19"/>
      <c r="F103" s="19"/>
      <c r="G103" s="19"/>
      <c r="H103" s="19"/>
      <c r="I103" s="19"/>
      <c r="J103" s="19"/>
      <c r="K103" s="19"/>
      <c r="L103" s="19"/>
      <c r="M103" s="19"/>
      <c r="N103" s="20"/>
      <c r="O103" s="20"/>
      <c r="P103" s="33"/>
      <c r="Q103" s="33"/>
      <c r="R103" s="123"/>
      <c r="S103" s="123"/>
      <c r="T103" s="123"/>
    </row>
    <row r="104" spans="1:20" s="91" customFormat="1" ht="29.25" customHeight="1">
      <c r="A104" s="66" t="s">
        <v>105</v>
      </c>
      <c r="B104" s="16"/>
      <c r="C104" s="1" t="s">
        <v>48</v>
      </c>
      <c r="D104" s="16"/>
      <c r="E104" s="16"/>
      <c r="F104" s="16"/>
      <c r="G104" s="16"/>
      <c r="H104" s="16"/>
      <c r="I104" s="16"/>
      <c r="J104" s="16"/>
      <c r="K104" s="16"/>
      <c r="L104" s="16"/>
      <c r="M104" s="16"/>
      <c r="N104" s="17"/>
      <c r="O104" s="17"/>
      <c r="P104" s="31"/>
      <c r="Q104" s="31"/>
      <c r="R104" s="191">
        <f>SUM(R84:T103)</f>
        <v>0</v>
      </c>
      <c r="S104" s="191"/>
      <c r="T104" s="191"/>
    </row>
    <row r="105" spans="1:20" s="10" customFormat="1" ht="15" customHeight="1">
      <c r="A105" s="70"/>
      <c r="B105" s="71"/>
      <c r="C105" s="18"/>
      <c r="D105" s="19"/>
      <c r="E105" s="19"/>
      <c r="F105" s="19"/>
      <c r="G105" s="19"/>
      <c r="H105" s="19"/>
      <c r="I105" s="19"/>
      <c r="J105" s="19"/>
      <c r="K105" s="19"/>
      <c r="L105" s="19"/>
      <c r="M105" s="19"/>
      <c r="N105" s="20"/>
      <c r="O105" s="20"/>
      <c r="P105" s="33"/>
      <c r="Q105" s="33"/>
      <c r="R105" s="123"/>
      <c r="S105" s="123"/>
      <c r="T105" s="123"/>
    </row>
    <row r="106" spans="1:20" s="73" customFormat="1" ht="16.5" customHeight="1">
      <c r="A106" s="72"/>
      <c r="C106" s="22"/>
      <c r="D106" s="22"/>
      <c r="E106" s="22"/>
      <c r="F106" s="22"/>
      <c r="G106" s="22"/>
      <c r="H106" s="22"/>
      <c r="I106" s="22"/>
      <c r="J106" s="22"/>
      <c r="K106" s="22"/>
      <c r="L106" s="22"/>
      <c r="M106" s="6"/>
      <c r="N106" s="12"/>
      <c r="O106" s="12"/>
      <c r="P106" s="12"/>
      <c r="Q106" s="12"/>
      <c r="R106" s="12"/>
      <c r="S106" s="12"/>
      <c r="T106" s="12"/>
    </row>
    <row r="107" spans="1:20" s="125" customFormat="1" ht="30" customHeight="1">
      <c r="A107" s="1" t="s">
        <v>0</v>
      </c>
      <c r="B107" s="2"/>
      <c r="C107" s="1" t="s">
        <v>1</v>
      </c>
      <c r="D107" s="2"/>
      <c r="E107" s="2"/>
      <c r="F107" s="2"/>
      <c r="G107" s="2"/>
      <c r="H107" s="2"/>
      <c r="I107" s="2"/>
      <c r="J107" s="2"/>
      <c r="K107" s="2"/>
      <c r="L107" s="2"/>
      <c r="M107" s="2"/>
      <c r="N107" s="3"/>
      <c r="O107" s="3"/>
      <c r="P107" s="3"/>
      <c r="Q107" s="3"/>
      <c r="R107" s="191"/>
      <c r="S107" s="191"/>
      <c r="T107" s="191"/>
    </row>
    <row r="108" spans="1:20" s="125" customFormat="1" ht="12" customHeight="1">
      <c r="A108" s="18"/>
      <c r="B108" s="23"/>
      <c r="C108" s="18"/>
      <c r="D108" s="23"/>
      <c r="E108" s="23"/>
      <c r="F108" s="23"/>
      <c r="G108" s="23"/>
      <c r="H108" s="23"/>
      <c r="I108" s="23"/>
      <c r="J108" s="23"/>
      <c r="K108" s="23"/>
      <c r="L108" s="23"/>
      <c r="M108" s="23"/>
      <c r="N108" s="24"/>
      <c r="O108" s="24"/>
      <c r="P108" s="24"/>
      <c r="Q108" s="24"/>
      <c r="R108" s="123"/>
      <c r="S108" s="123"/>
      <c r="T108" s="123"/>
    </row>
    <row r="109" spans="1:20" s="125" customFormat="1" ht="12" customHeight="1">
      <c r="A109" s="18"/>
      <c r="B109" s="23"/>
      <c r="C109" s="18"/>
      <c r="D109" s="23"/>
      <c r="E109" s="23"/>
      <c r="F109" s="23"/>
      <c r="G109" s="23"/>
      <c r="H109" s="23"/>
      <c r="I109" s="23"/>
      <c r="J109" s="23"/>
      <c r="K109" s="23"/>
      <c r="L109" s="23"/>
      <c r="M109" s="23"/>
      <c r="N109" s="24"/>
      <c r="O109" s="24"/>
      <c r="P109" s="24"/>
      <c r="Q109" s="24"/>
      <c r="R109" s="123"/>
      <c r="S109" s="123"/>
      <c r="T109" s="123"/>
    </row>
    <row r="110" spans="1:20" s="125" customFormat="1" ht="12" customHeight="1">
      <c r="A110" s="18"/>
      <c r="B110" s="23"/>
      <c r="C110" s="18"/>
      <c r="D110" s="23"/>
      <c r="E110" s="23"/>
      <c r="F110" s="23"/>
      <c r="G110" s="23"/>
      <c r="H110" s="23"/>
      <c r="I110" s="23"/>
      <c r="J110" s="23"/>
      <c r="K110" s="23"/>
      <c r="L110" s="23"/>
      <c r="M110" s="23"/>
      <c r="N110" s="24"/>
      <c r="O110" s="24"/>
      <c r="P110" s="24"/>
      <c r="Q110" s="24"/>
      <c r="R110" s="123"/>
      <c r="S110" s="123"/>
      <c r="T110" s="123"/>
    </row>
    <row r="111" spans="1:27" s="10" customFormat="1" ht="60" customHeight="1">
      <c r="A111" s="64" t="s">
        <v>0</v>
      </c>
      <c r="B111" s="56">
        <v>1</v>
      </c>
      <c r="C111" s="169" t="s">
        <v>125</v>
      </c>
      <c r="D111" s="169"/>
      <c r="E111" s="169"/>
      <c r="F111" s="169"/>
      <c r="G111" s="169"/>
      <c r="H111" s="169"/>
      <c r="I111" s="169"/>
      <c r="J111" s="169"/>
      <c r="K111" s="169"/>
      <c r="L111" s="169"/>
      <c r="M111" s="6" t="s">
        <v>98</v>
      </c>
      <c r="N111" s="172">
        <v>4</v>
      </c>
      <c r="O111" s="172"/>
      <c r="P111" s="173"/>
      <c r="Q111" s="173"/>
      <c r="R111" s="172">
        <f>N111*P111</f>
        <v>0</v>
      </c>
      <c r="S111" s="172"/>
      <c r="T111" s="172"/>
      <c r="U111" s="126"/>
      <c r="V111" s="126"/>
      <c r="W111" s="126"/>
      <c r="X111" s="126"/>
      <c r="Y111" s="126"/>
      <c r="Z111" s="126"/>
      <c r="AA111" s="126"/>
    </row>
    <row r="112" spans="1:27" s="10" customFormat="1" ht="12.75">
      <c r="A112" s="64"/>
      <c r="B112" s="56"/>
      <c r="C112" s="22"/>
      <c r="D112" s="22"/>
      <c r="E112" s="22"/>
      <c r="F112" s="22"/>
      <c r="G112" s="22"/>
      <c r="H112" s="22"/>
      <c r="I112" s="22"/>
      <c r="J112" s="22"/>
      <c r="K112" s="22"/>
      <c r="L112" s="22"/>
      <c r="M112" s="6"/>
      <c r="N112" s="12"/>
      <c r="O112" s="12"/>
      <c r="P112" s="13"/>
      <c r="Q112" s="13"/>
      <c r="R112" s="12"/>
      <c r="S112" s="12"/>
      <c r="T112" s="12"/>
      <c r="U112" s="126"/>
      <c r="V112" s="126"/>
      <c r="W112" s="126"/>
      <c r="X112" s="126"/>
      <c r="Y112" s="126"/>
      <c r="Z112" s="126"/>
      <c r="AA112" s="126"/>
    </row>
    <row r="113" spans="1:27" s="10" customFormat="1" ht="165.75" customHeight="1">
      <c r="A113" s="64" t="s">
        <v>0</v>
      </c>
      <c r="B113" s="56">
        <v>2</v>
      </c>
      <c r="C113" s="169" t="s">
        <v>128</v>
      </c>
      <c r="D113" s="169"/>
      <c r="E113" s="169"/>
      <c r="F113" s="169"/>
      <c r="G113" s="169"/>
      <c r="H113" s="169"/>
      <c r="I113" s="169"/>
      <c r="J113" s="169"/>
      <c r="K113" s="169"/>
      <c r="L113" s="169"/>
      <c r="M113" s="6"/>
      <c r="N113" s="172"/>
      <c r="O113" s="172"/>
      <c r="P113" s="173"/>
      <c r="Q113" s="173"/>
      <c r="R113" s="172"/>
      <c r="S113" s="172"/>
      <c r="T113" s="172"/>
      <c r="U113" s="126"/>
      <c r="V113" s="126"/>
      <c r="W113" s="126"/>
      <c r="X113" s="126"/>
      <c r="Y113" s="126"/>
      <c r="Z113" s="126"/>
      <c r="AA113" s="126"/>
    </row>
    <row r="114" spans="1:27" s="10" customFormat="1" ht="12.75">
      <c r="A114" s="64"/>
      <c r="B114" s="56"/>
      <c r="C114" s="22"/>
      <c r="D114" s="22"/>
      <c r="E114" s="22"/>
      <c r="F114" s="22"/>
      <c r="G114" s="22"/>
      <c r="H114" s="22"/>
      <c r="I114" s="22"/>
      <c r="J114" s="22"/>
      <c r="K114" s="22"/>
      <c r="L114" s="22"/>
      <c r="M114" s="6"/>
      <c r="N114" s="12"/>
      <c r="O114" s="12"/>
      <c r="P114" s="13"/>
      <c r="Q114" s="13"/>
      <c r="R114" s="12"/>
      <c r="S114" s="12"/>
      <c r="T114" s="12"/>
      <c r="U114" s="126"/>
      <c r="V114" s="126"/>
      <c r="W114" s="126"/>
      <c r="X114" s="126"/>
      <c r="Y114" s="126"/>
      <c r="Z114" s="126"/>
      <c r="AA114" s="126"/>
    </row>
    <row r="115" spans="1:27" s="10" customFormat="1" ht="15">
      <c r="A115" s="64"/>
      <c r="B115" s="56"/>
      <c r="C115" s="169" t="s">
        <v>127</v>
      </c>
      <c r="D115" s="170"/>
      <c r="E115" s="170"/>
      <c r="F115" s="170"/>
      <c r="G115" s="170"/>
      <c r="H115" s="170"/>
      <c r="I115" s="170"/>
      <c r="J115" s="170"/>
      <c r="K115" s="170"/>
      <c r="L115" s="170"/>
      <c r="M115" s="6" t="s">
        <v>98</v>
      </c>
      <c r="N115" s="172">
        <v>3</v>
      </c>
      <c r="O115" s="172"/>
      <c r="P115" s="173"/>
      <c r="Q115" s="173"/>
      <c r="R115" s="172">
        <f>N115*P115</f>
        <v>0</v>
      </c>
      <c r="S115" s="172"/>
      <c r="T115" s="172"/>
      <c r="U115" s="126"/>
      <c r="V115" s="126"/>
      <c r="W115" s="126"/>
      <c r="X115" s="126"/>
      <c r="Y115" s="126"/>
      <c r="Z115" s="126"/>
      <c r="AA115" s="126"/>
    </row>
    <row r="116" spans="1:27" s="10" customFormat="1" ht="15">
      <c r="A116" s="64"/>
      <c r="B116" s="56"/>
      <c r="C116" s="169" t="s">
        <v>129</v>
      </c>
      <c r="D116" s="170"/>
      <c r="E116" s="170"/>
      <c r="F116" s="170"/>
      <c r="G116" s="170"/>
      <c r="H116" s="170"/>
      <c r="I116" s="170"/>
      <c r="J116" s="170"/>
      <c r="K116" s="170"/>
      <c r="L116" s="170"/>
      <c r="M116" s="6" t="s">
        <v>98</v>
      </c>
      <c r="N116" s="172">
        <v>4</v>
      </c>
      <c r="O116" s="172"/>
      <c r="P116" s="173"/>
      <c r="Q116" s="173"/>
      <c r="R116" s="172">
        <f>N116*P116</f>
        <v>0</v>
      </c>
      <c r="S116" s="172"/>
      <c r="T116" s="172"/>
      <c r="U116" s="126"/>
      <c r="V116" s="126"/>
      <c r="W116" s="126"/>
      <c r="X116" s="126"/>
      <c r="Y116" s="126"/>
      <c r="Z116" s="126"/>
      <c r="AA116" s="126"/>
    </row>
    <row r="117" spans="1:27" s="10" customFormat="1" ht="15">
      <c r="A117" s="64"/>
      <c r="B117" s="56"/>
      <c r="C117" s="169" t="s">
        <v>171</v>
      </c>
      <c r="D117" s="170"/>
      <c r="E117" s="170"/>
      <c r="F117" s="170"/>
      <c r="G117" s="170"/>
      <c r="H117" s="170"/>
      <c r="I117" s="170"/>
      <c r="J117" s="170"/>
      <c r="K117" s="170"/>
      <c r="L117" s="170"/>
      <c r="M117" s="6" t="s">
        <v>98</v>
      </c>
      <c r="N117" s="172">
        <v>4</v>
      </c>
      <c r="O117" s="172"/>
      <c r="P117" s="173"/>
      <c r="Q117" s="173"/>
      <c r="R117" s="172">
        <f>N117*P117</f>
        <v>0</v>
      </c>
      <c r="S117" s="172"/>
      <c r="T117" s="172"/>
      <c r="U117" s="126"/>
      <c r="V117" s="126"/>
      <c r="W117" s="126"/>
      <c r="X117" s="126"/>
      <c r="Y117" s="126"/>
      <c r="Z117" s="126"/>
      <c r="AA117" s="126"/>
    </row>
    <row r="118" spans="1:27" s="10" customFormat="1" ht="15">
      <c r="A118" s="64"/>
      <c r="B118" s="56"/>
      <c r="C118" s="22"/>
      <c r="D118" s="166"/>
      <c r="E118" s="166"/>
      <c r="F118" s="166"/>
      <c r="G118" s="166"/>
      <c r="H118" s="166"/>
      <c r="I118" s="166"/>
      <c r="J118" s="166"/>
      <c r="K118" s="166"/>
      <c r="L118" s="166"/>
      <c r="M118" s="6"/>
      <c r="N118" s="12"/>
      <c r="O118" s="12"/>
      <c r="P118" s="13"/>
      <c r="Q118" s="13"/>
      <c r="R118" s="12"/>
      <c r="S118" s="12"/>
      <c r="T118" s="12"/>
      <c r="U118" s="126"/>
      <c r="V118" s="126"/>
      <c r="W118" s="126"/>
      <c r="X118" s="126"/>
      <c r="Y118" s="126"/>
      <c r="Z118" s="126"/>
      <c r="AA118" s="126"/>
    </row>
    <row r="119" spans="1:27" s="10" customFormat="1" ht="294" customHeight="1">
      <c r="A119" s="64" t="s">
        <v>0</v>
      </c>
      <c r="B119" s="56">
        <v>3</v>
      </c>
      <c r="C119" s="169" t="s">
        <v>180</v>
      </c>
      <c r="D119" s="169"/>
      <c r="E119" s="169"/>
      <c r="F119" s="169"/>
      <c r="G119" s="169"/>
      <c r="H119" s="169"/>
      <c r="I119" s="169"/>
      <c r="J119" s="169"/>
      <c r="K119" s="169"/>
      <c r="L119" s="169"/>
      <c r="M119" s="6"/>
      <c r="N119" s="172"/>
      <c r="O119" s="172"/>
      <c r="P119" s="173"/>
      <c r="Q119" s="173"/>
      <c r="R119" s="172"/>
      <c r="S119" s="172"/>
      <c r="T119" s="172"/>
      <c r="U119" s="126"/>
      <c r="V119" s="126"/>
      <c r="W119" s="126"/>
      <c r="X119" s="126"/>
      <c r="Y119" s="126"/>
      <c r="Z119" s="126"/>
      <c r="AA119" s="126"/>
    </row>
    <row r="120" spans="1:27" s="10" customFormat="1" ht="15">
      <c r="A120" s="64"/>
      <c r="B120" s="56"/>
      <c r="C120" s="169"/>
      <c r="D120" s="170"/>
      <c r="E120" s="170"/>
      <c r="F120" s="170"/>
      <c r="G120" s="170"/>
      <c r="H120" s="170"/>
      <c r="I120" s="170"/>
      <c r="J120" s="170"/>
      <c r="K120" s="170"/>
      <c r="L120" s="170"/>
      <c r="M120" s="6" t="s">
        <v>98</v>
      </c>
      <c r="N120" s="172">
        <v>6</v>
      </c>
      <c r="O120" s="172"/>
      <c r="P120" s="173"/>
      <c r="Q120" s="173"/>
      <c r="R120" s="172">
        <f>N120*P120</f>
        <v>0</v>
      </c>
      <c r="S120" s="172"/>
      <c r="T120" s="172"/>
      <c r="U120" s="126"/>
      <c r="V120" s="126"/>
      <c r="W120" s="126"/>
      <c r="X120" s="126"/>
      <c r="Y120" s="126"/>
      <c r="Z120" s="126"/>
      <c r="AA120" s="126"/>
    </row>
    <row r="121" spans="1:27" s="10" customFormat="1" ht="15">
      <c r="A121" s="64"/>
      <c r="B121" s="56"/>
      <c r="C121" s="169"/>
      <c r="D121" s="170"/>
      <c r="E121" s="170"/>
      <c r="F121" s="170"/>
      <c r="G121" s="170"/>
      <c r="H121" s="170"/>
      <c r="I121" s="170"/>
      <c r="J121" s="170"/>
      <c r="K121" s="170"/>
      <c r="L121" s="170"/>
      <c r="M121" s="6"/>
      <c r="N121" s="172"/>
      <c r="O121" s="172"/>
      <c r="P121" s="173"/>
      <c r="Q121" s="173"/>
      <c r="R121" s="172"/>
      <c r="S121" s="172"/>
      <c r="T121" s="172"/>
      <c r="U121" s="126"/>
      <c r="V121" s="126"/>
      <c r="W121" s="126"/>
      <c r="X121" s="126"/>
      <c r="Y121" s="126"/>
      <c r="Z121" s="126"/>
      <c r="AA121" s="126"/>
    </row>
    <row r="122" spans="1:27" s="10" customFormat="1" ht="180.75" customHeight="1">
      <c r="A122" s="64" t="s">
        <v>0</v>
      </c>
      <c r="B122" s="56">
        <v>4</v>
      </c>
      <c r="C122" s="174" t="s">
        <v>179</v>
      </c>
      <c r="D122" s="169"/>
      <c r="E122" s="169"/>
      <c r="F122" s="169"/>
      <c r="G122" s="169"/>
      <c r="H122" s="169"/>
      <c r="I122" s="169"/>
      <c r="J122" s="169"/>
      <c r="K122" s="169"/>
      <c r="L122" s="169"/>
      <c r="M122" s="6"/>
      <c r="N122" s="172"/>
      <c r="O122" s="172"/>
      <c r="P122" s="173"/>
      <c r="Q122" s="173"/>
      <c r="R122" s="172"/>
      <c r="S122" s="172"/>
      <c r="T122" s="172"/>
      <c r="U122" s="126"/>
      <c r="V122" s="126"/>
      <c r="W122" s="126"/>
      <c r="X122" s="126"/>
      <c r="Y122" s="126"/>
      <c r="Z122" s="126"/>
      <c r="AA122" s="126"/>
    </row>
    <row r="123" spans="1:27" s="10" customFormat="1" ht="15">
      <c r="A123" s="64"/>
      <c r="B123" s="56"/>
      <c r="C123" s="169"/>
      <c r="D123" s="170"/>
      <c r="E123" s="170"/>
      <c r="F123" s="170"/>
      <c r="G123" s="170"/>
      <c r="H123" s="170"/>
      <c r="I123" s="170"/>
      <c r="J123" s="170"/>
      <c r="K123" s="170"/>
      <c r="L123" s="170"/>
      <c r="M123" s="6" t="s">
        <v>98</v>
      </c>
      <c r="N123" s="172">
        <v>1</v>
      </c>
      <c r="O123" s="172"/>
      <c r="P123" s="173"/>
      <c r="Q123" s="173"/>
      <c r="R123" s="172">
        <f>N123*P123</f>
        <v>0</v>
      </c>
      <c r="S123" s="172"/>
      <c r="T123" s="172"/>
      <c r="U123" s="126"/>
      <c r="V123" s="126"/>
      <c r="W123" s="126"/>
      <c r="X123" s="126"/>
      <c r="Y123" s="126"/>
      <c r="Z123" s="126"/>
      <c r="AA123" s="126"/>
    </row>
    <row r="124" spans="1:27" s="10" customFormat="1" ht="15">
      <c r="A124" s="64"/>
      <c r="B124" s="56"/>
      <c r="C124" s="22"/>
      <c r="D124" s="168"/>
      <c r="E124" s="168"/>
      <c r="F124" s="168"/>
      <c r="G124" s="168"/>
      <c r="H124" s="168"/>
      <c r="I124" s="168"/>
      <c r="J124" s="168"/>
      <c r="K124" s="168"/>
      <c r="L124" s="168"/>
      <c r="M124" s="6"/>
      <c r="N124" s="12"/>
      <c r="O124" s="12"/>
      <c r="P124" s="13"/>
      <c r="Q124" s="13"/>
      <c r="R124" s="12"/>
      <c r="S124" s="12"/>
      <c r="T124" s="12"/>
      <c r="U124" s="126"/>
      <c r="V124" s="126"/>
      <c r="W124" s="126"/>
      <c r="X124" s="126"/>
      <c r="Y124" s="126"/>
      <c r="Z124" s="126"/>
      <c r="AA124" s="126"/>
    </row>
    <row r="125" spans="1:27" s="10" customFormat="1" ht="35.25" customHeight="1">
      <c r="A125" s="64" t="s">
        <v>0</v>
      </c>
      <c r="B125" s="56">
        <v>5</v>
      </c>
      <c r="C125" s="174" t="s">
        <v>181</v>
      </c>
      <c r="D125" s="169"/>
      <c r="E125" s="169"/>
      <c r="F125" s="169"/>
      <c r="G125" s="169"/>
      <c r="H125" s="169"/>
      <c r="I125" s="169"/>
      <c r="J125" s="169"/>
      <c r="K125" s="169"/>
      <c r="L125" s="169"/>
      <c r="M125" s="6"/>
      <c r="N125" s="172"/>
      <c r="O125" s="172"/>
      <c r="P125" s="173"/>
      <c r="Q125" s="173"/>
      <c r="R125" s="172"/>
      <c r="S125" s="172"/>
      <c r="T125" s="172"/>
      <c r="U125" s="126"/>
      <c r="V125" s="126"/>
      <c r="W125" s="126"/>
      <c r="X125" s="126"/>
      <c r="Y125" s="126"/>
      <c r="Z125" s="126"/>
      <c r="AA125" s="126"/>
    </row>
    <row r="126" spans="1:27" s="10" customFormat="1" ht="15">
      <c r="A126" s="64"/>
      <c r="B126" s="56"/>
      <c r="C126" s="169"/>
      <c r="D126" s="170"/>
      <c r="E126" s="170"/>
      <c r="F126" s="170"/>
      <c r="G126" s="170"/>
      <c r="H126" s="170"/>
      <c r="I126" s="170"/>
      <c r="J126" s="170"/>
      <c r="K126" s="170"/>
      <c r="L126" s="170"/>
      <c r="M126" s="6" t="s">
        <v>182</v>
      </c>
      <c r="N126" s="171">
        <f>1.5*0.9*6</f>
        <v>8.100000000000001</v>
      </c>
      <c r="O126" s="172"/>
      <c r="P126" s="173"/>
      <c r="Q126" s="173"/>
      <c r="R126" s="172">
        <f>N126*P126</f>
        <v>0</v>
      </c>
      <c r="S126" s="172"/>
      <c r="T126" s="172"/>
      <c r="U126" s="126"/>
      <c r="V126" s="126"/>
      <c r="W126" s="126"/>
      <c r="X126" s="126"/>
      <c r="Y126" s="126"/>
      <c r="Z126" s="126"/>
      <c r="AA126" s="126"/>
    </row>
    <row r="127" spans="1:27" s="10" customFormat="1" ht="15">
      <c r="A127" s="64"/>
      <c r="B127" s="56"/>
      <c r="C127" s="22"/>
      <c r="D127" s="168"/>
      <c r="E127" s="168"/>
      <c r="F127" s="168"/>
      <c r="G127" s="168"/>
      <c r="H127" s="168"/>
      <c r="I127" s="168"/>
      <c r="J127" s="168"/>
      <c r="K127" s="168"/>
      <c r="L127" s="168"/>
      <c r="M127" s="6"/>
      <c r="N127" s="12"/>
      <c r="O127" s="12"/>
      <c r="P127" s="13"/>
      <c r="Q127" s="13"/>
      <c r="R127" s="12"/>
      <c r="S127" s="12"/>
      <c r="T127" s="12"/>
      <c r="U127" s="126"/>
      <c r="V127" s="126"/>
      <c r="W127" s="126"/>
      <c r="X127" s="126"/>
      <c r="Y127" s="126"/>
      <c r="Z127" s="126"/>
      <c r="AA127" s="126"/>
    </row>
    <row r="128" spans="1:27" s="10" customFormat="1" ht="15">
      <c r="A128" s="64"/>
      <c r="B128" s="56"/>
      <c r="C128" s="22"/>
      <c r="D128" s="168"/>
      <c r="E128" s="168"/>
      <c r="F128" s="168"/>
      <c r="G128" s="168"/>
      <c r="H128" s="168"/>
      <c r="I128" s="168"/>
      <c r="J128" s="168"/>
      <c r="K128" s="168"/>
      <c r="L128" s="168"/>
      <c r="M128" s="6"/>
      <c r="N128" s="12"/>
      <c r="O128" s="12"/>
      <c r="P128" s="13"/>
      <c r="Q128" s="13"/>
      <c r="R128" s="12"/>
      <c r="S128" s="12"/>
      <c r="T128" s="12"/>
      <c r="U128" s="126"/>
      <c r="V128" s="126"/>
      <c r="W128" s="126"/>
      <c r="X128" s="126"/>
      <c r="Y128" s="126"/>
      <c r="Z128" s="126"/>
      <c r="AA128" s="126"/>
    </row>
    <row r="129" spans="1:20" s="125" customFormat="1" ht="12" customHeight="1">
      <c r="A129" s="18"/>
      <c r="B129" s="23"/>
      <c r="C129" s="18"/>
      <c r="D129" s="23"/>
      <c r="E129" s="23"/>
      <c r="F129" s="23"/>
      <c r="G129" s="23"/>
      <c r="H129" s="23"/>
      <c r="I129" s="23"/>
      <c r="J129" s="23"/>
      <c r="K129" s="23"/>
      <c r="L129" s="23"/>
      <c r="M129" s="23"/>
      <c r="N129" s="24"/>
      <c r="O129" s="24"/>
      <c r="P129" s="24"/>
      <c r="Q129" s="24"/>
      <c r="R129" s="123"/>
      <c r="S129" s="123"/>
      <c r="T129" s="123"/>
    </row>
    <row r="130" spans="1:20" s="125" customFormat="1" ht="30" customHeight="1">
      <c r="A130" s="1" t="s">
        <v>0</v>
      </c>
      <c r="B130" s="2"/>
      <c r="C130" s="1" t="s">
        <v>2</v>
      </c>
      <c r="D130" s="2"/>
      <c r="E130" s="2"/>
      <c r="F130" s="2"/>
      <c r="G130" s="2"/>
      <c r="H130" s="2"/>
      <c r="I130" s="2"/>
      <c r="J130" s="2"/>
      <c r="K130" s="2"/>
      <c r="L130" s="2"/>
      <c r="M130" s="2"/>
      <c r="N130" s="3"/>
      <c r="O130" s="3"/>
      <c r="P130" s="3"/>
      <c r="Q130" s="3"/>
      <c r="R130" s="191">
        <f>SUM(R110:T129)</f>
        <v>0</v>
      </c>
      <c r="S130" s="191"/>
      <c r="T130" s="191"/>
    </row>
    <row r="131" spans="14:20" s="26" customFormat="1" ht="11.25">
      <c r="N131" s="27"/>
      <c r="O131" s="27"/>
      <c r="P131" s="27"/>
      <c r="Q131" s="27"/>
      <c r="R131" s="27"/>
      <c r="S131" s="27"/>
      <c r="T131" s="127"/>
    </row>
    <row r="132" spans="14:20" s="26" customFormat="1" ht="11.25">
      <c r="N132" s="27"/>
      <c r="O132" s="27"/>
      <c r="P132" s="27"/>
      <c r="Q132" s="27"/>
      <c r="R132" s="27"/>
      <c r="S132" s="27"/>
      <c r="T132" s="127"/>
    </row>
    <row r="133" spans="1:20" s="26" customFormat="1" ht="15.75">
      <c r="A133" s="190">
        <v>4</v>
      </c>
      <c r="B133" s="190"/>
      <c r="C133" s="1" t="s">
        <v>44</v>
      </c>
      <c r="D133" s="16"/>
      <c r="E133" s="16"/>
      <c r="F133" s="16"/>
      <c r="G133" s="16"/>
      <c r="H133" s="16"/>
      <c r="I133" s="16"/>
      <c r="J133" s="16"/>
      <c r="K133" s="16"/>
      <c r="L133" s="16"/>
      <c r="M133" s="16"/>
      <c r="N133" s="17"/>
      <c r="O133" s="17"/>
      <c r="P133" s="31"/>
      <c r="Q133" s="31"/>
      <c r="R133" s="191"/>
      <c r="S133" s="191"/>
      <c r="T133" s="191"/>
    </row>
    <row r="134" spans="1:20" s="26" customFormat="1" ht="12.75">
      <c r="A134" s="74"/>
      <c r="B134" s="75"/>
      <c r="C134" s="28"/>
      <c r="D134" s="28"/>
      <c r="E134" s="28"/>
      <c r="F134" s="28"/>
      <c r="G134" s="28"/>
      <c r="H134" s="28"/>
      <c r="I134" s="28"/>
      <c r="J134" s="28"/>
      <c r="K134" s="28"/>
      <c r="L134" s="28"/>
      <c r="M134" s="6"/>
      <c r="N134" s="12"/>
      <c r="O134" s="12"/>
      <c r="P134" s="12"/>
      <c r="Q134" s="12"/>
      <c r="R134" s="12"/>
      <c r="S134" s="12"/>
      <c r="T134" s="12"/>
    </row>
    <row r="135" spans="1:20" s="26" customFormat="1" ht="45.75" customHeight="1">
      <c r="A135" s="76">
        <f>A133</f>
        <v>4</v>
      </c>
      <c r="B135" s="77">
        <v>1</v>
      </c>
      <c r="C135" s="174" t="s">
        <v>46</v>
      </c>
      <c r="D135" s="186"/>
      <c r="E135" s="186"/>
      <c r="F135" s="186"/>
      <c r="G135" s="186"/>
      <c r="H135" s="186"/>
      <c r="I135" s="186"/>
      <c r="J135" s="186"/>
      <c r="K135" s="186"/>
      <c r="L135" s="186"/>
      <c r="M135" s="21"/>
      <c r="N135" s="187"/>
      <c r="O135" s="187"/>
      <c r="P135" s="173"/>
      <c r="Q135" s="173"/>
      <c r="R135" s="172"/>
      <c r="S135" s="172"/>
      <c r="T135" s="172"/>
    </row>
    <row r="136" spans="1:20" s="26" customFormat="1" ht="13.5">
      <c r="A136" s="78"/>
      <c r="B136" s="79"/>
      <c r="C136" s="180"/>
      <c r="D136" s="181"/>
      <c r="E136" s="181"/>
      <c r="F136" s="181"/>
      <c r="G136" s="181"/>
      <c r="H136" s="181"/>
      <c r="I136" s="181"/>
      <c r="J136" s="181"/>
      <c r="K136" s="181"/>
      <c r="L136" s="181"/>
      <c r="M136" s="6" t="s">
        <v>97</v>
      </c>
      <c r="N136" s="172">
        <f>(1.07*1.41+2.49*0.96+1.48*1.97)+8.63*2.39</f>
        <v>27.440400000000004</v>
      </c>
      <c r="O136" s="172"/>
      <c r="P136" s="173"/>
      <c r="Q136" s="173"/>
      <c r="R136" s="172">
        <f>N136*P136</f>
        <v>0</v>
      </c>
      <c r="S136" s="172"/>
      <c r="T136" s="172"/>
    </row>
    <row r="137" spans="1:20" s="26" customFormat="1" ht="12.75">
      <c r="A137" s="78"/>
      <c r="B137" s="79"/>
      <c r="C137" s="165"/>
      <c r="D137" s="30"/>
      <c r="E137" s="30"/>
      <c r="F137" s="30"/>
      <c r="G137" s="30"/>
      <c r="H137" s="30"/>
      <c r="I137" s="30"/>
      <c r="J137" s="30"/>
      <c r="K137" s="30"/>
      <c r="L137" s="30"/>
      <c r="M137" s="6"/>
      <c r="N137" s="12"/>
      <c r="O137" s="12"/>
      <c r="P137" s="13"/>
      <c r="Q137" s="13"/>
      <c r="R137" s="12"/>
      <c r="S137" s="12"/>
      <c r="T137" s="12"/>
    </row>
    <row r="138" spans="1:20" s="26" customFormat="1" ht="51.75" customHeight="1">
      <c r="A138" s="76">
        <v>4</v>
      </c>
      <c r="B138" s="77">
        <v>2</v>
      </c>
      <c r="C138" s="174" t="s">
        <v>140</v>
      </c>
      <c r="D138" s="186"/>
      <c r="E138" s="186"/>
      <c r="F138" s="186"/>
      <c r="G138" s="186"/>
      <c r="H138" s="186"/>
      <c r="I138" s="186"/>
      <c r="J138" s="186"/>
      <c r="K138" s="186"/>
      <c r="L138" s="186"/>
      <c r="M138" s="21"/>
      <c r="N138" s="187"/>
      <c r="O138" s="187"/>
      <c r="P138" s="173"/>
      <c r="Q138" s="173"/>
      <c r="R138" s="172"/>
      <c r="S138" s="172"/>
      <c r="T138" s="172"/>
    </row>
    <row r="139" spans="1:20" s="26" customFormat="1" ht="29.25" customHeight="1">
      <c r="A139" s="78"/>
      <c r="B139" s="79"/>
      <c r="C139" s="180" t="s">
        <v>141</v>
      </c>
      <c r="D139" s="181"/>
      <c r="E139" s="181"/>
      <c r="F139" s="181"/>
      <c r="G139" s="181"/>
      <c r="H139" s="181"/>
      <c r="I139" s="181"/>
      <c r="J139" s="181"/>
      <c r="K139" s="181"/>
      <c r="L139" s="181"/>
      <c r="M139" s="6"/>
      <c r="N139" s="172"/>
      <c r="O139" s="172"/>
      <c r="P139" s="173"/>
      <c r="Q139" s="173"/>
      <c r="R139" s="172"/>
      <c r="S139" s="172"/>
      <c r="T139" s="172"/>
    </row>
    <row r="140" spans="1:20" s="26" customFormat="1" ht="48" customHeight="1">
      <c r="A140" s="78"/>
      <c r="B140" s="79"/>
      <c r="C140" s="180" t="s">
        <v>142</v>
      </c>
      <c r="D140" s="185"/>
      <c r="E140" s="185"/>
      <c r="F140" s="185"/>
      <c r="G140" s="185"/>
      <c r="H140" s="185"/>
      <c r="I140" s="185"/>
      <c r="J140" s="185"/>
      <c r="K140" s="185"/>
      <c r="L140" s="185"/>
      <c r="M140" s="6"/>
      <c r="N140" s="12"/>
      <c r="O140" s="12"/>
      <c r="P140" s="13"/>
      <c r="Q140" s="13"/>
      <c r="R140" s="12"/>
      <c r="S140" s="12"/>
      <c r="T140" s="12"/>
    </row>
    <row r="141" spans="1:20" s="26" customFormat="1" ht="31.5" customHeight="1">
      <c r="A141" s="78"/>
      <c r="B141" s="79"/>
      <c r="C141" s="180" t="s">
        <v>143</v>
      </c>
      <c r="D141" s="185"/>
      <c r="E141" s="185"/>
      <c r="F141" s="185"/>
      <c r="G141" s="185"/>
      <c r="H141" s="185"/>
      <c r="I141" s="185"/>
      <c r="J141" s="185"/>
      <c r="K141" s="185"/>
      <c r="L141" s="185"/>
      <c r="M141" s="6"/>
      <c r="N141" s="12"/>
      <c r="O141" s="12"/>
      <c r="P141" s="13"/>
      <c r="Q141" s="13"/>
      <c r="R141" s="12"/>
      <c r="S141" s="12"/>
      <c r="T141" s="12"/>
    </row>
    <row r="142" spans="1:20" s="26" customFormat="1" ht="15">
      <c r="A142" s="78"/>
      <c r="B142" s="79"/>
      <c r="C142" s="180" t="s">
        <v>144</v>
      </c>
      <c r="D142" s="185"/>
      <c r="E142" s="185"/>
      <c r="F142" s="185"/>
      <c r="G142" s="185"/>
      <c r="H142" s="185"/>
      <c r="I142" s="185"/>
      <c r="J142" s="185"/>
      <c r="K142" s="185"/>
      <c r="L142" s="185"/>
      <c r="M142" s="6"/>
      <c r="N142" s="12"/>
      <c r="O142" s="12"/>
      <c r="P142" s="13"/>
      <c r="Q142" s="13"/>
      <c r="R142" s="12"/>
      <c r="S142" s="12"/>
      <c r="T142" s="12"/>
    </row>
    <row r="143" spans="1:20" s="26" customFormat="1" ht="43.5" customHeight="1">
      <c r="A143" s="78"/>
      <c r="B143" s="79"/>
      <c r="C143" s="180" t="s">
        <v>145</v>
      </c>
      <c r="D143" s="185"/>
      <c r="E143" s="185"/>
      <c r="F143" s="185"/>
      <c r="G143" s="185"/>
      <c r="H143" s="185"/>
      <c r="I143" s="185"/>
      <c r="J143" s="185"/>
      <c r="K143" s="185"/>
      <c r="L143" s="185"/>
      <c r="M143" s="6"/>
      <c r="N143" s="12"/>
      <c r="O143" s="12"/>
      <c r="P143" s="13"/>
      <c r="Q143" s="13"/>
      <c r="R143" s="12"/>
      <c r="S143" s="12"/>
      <c r="T143" s="12"/>
    </row>
    <row r="144" spans="1:20" s="26" customFormat="1" ht="65.25" customHeight="1">
      <c r="A144" s="78"/>
      <c r="B144" s="79"/>
      <c r="C144" s="180" t="s">
        <v>146</v>
      </c>
      <c r="D144" s="185"/>
      <c r="E144" s="185"/>
      <c r="F144" s="185"/>
      <c r="G144" s="185"/>
      <c r="H144" s="185"/>
      <c r="I144" s="185"/>
      <c r="J144" s="185"/>
      <c r="K144" s="185"/>
      <c r="L144" s="185"/>
      <c r="M144" s="6"/>
      <c r="N144" s="12"/>
      <c r="O144" s="12"/>
      <c r="P144" s="13"/>
      <c r="Q144" s="13"/>
      <c r="R144" s="12"/>
      <c r="S144" s="12"/>
      <c r="T144" s="12"/>
    </row>
    <row r="145" spans="1:20" s="26" customFormat="1" ht="27.75" customHeight="1">
      <c r="A145" s="78"/>
      <c r="B145" s="79"/>
      <c r="C145" s="180" t="s">
        <v>147</v>
      </c>
      <c r="D145" s="185"/>
      <c r="E145" s="185"/>
      <c r="F145" s="185"/>
      <c r="G145" s="185"/>
      <c r="H145" s="185"/>
      <c r="I145" s="185"/>
      <c r="J145" s="185"/>
      <c r="K145" s="185"/>
      <c r="L145" s="185"/>
      <c r="M145" s="6"/>
      <c r="N145" s="12"/>
      <c r="O145" s="12"/>
      <c r="P145" s="13"/>
      <c r="Q145" s="13"/>
      <c r="R145" s="12"/>
      <c r="S145" s="12"/>
      <c r="T145" s="12"/>
    </row>
    <row r="146" spans="1:20" s="26" customFormat="1" ht="46.5" customHeight="1">
      <c r="A146" s="78"/>
      <c r="B146" s="79"/>
      <c r="C146" s="180" t="s">
        <v>148</v>
      </c>
      <c r="D146" s="185"/>
      <c r="E146" s="185"/>
      <c r="F146" s="185"/>
      <c r="G146" s="185"/>
      <c r="H146" s="185"/>
      <c r="I146" s="185"/>
      <c r="J146" s="185"/>
      <c r="K146" s="185"/>
      <c r="L146" s="185"/>
      <c r="M146" s="6"/>
      <c r="N146" s="12"/>
      <c r="O146" s="12"/>
      <c r="P146" s="13"/>
      <c r="Q146" s="13"/>
      <c r="R146" s="12"/>
      <c r="S146" s="12"/>
      <c r="T146" s="12"/>
    </row>
    <row r="147" spans="1:20" s="26" customFormat="1" ht="13.5" customHeight="1">
      <c r="A147" s="78"/>
      <c r="B147" s="79"/>
      <c r="C147" s="180" t="s">
        <v>149</v>
      </c>
      <c r="D147" s="185"/>
      <c r="E147" s="185"/>
      <c r="F147" s="185"/>
      <c r="G147" s="185"/>
      <c r="H147" s="185"/>
      <c r="I147" s="185"/>
      <c r="J147" s="185"/>
      <c r="K147" s="185"/>
      <c r="L147" s="185"/>
      <c r="M147" s="6"/>
      <c r="N147" s="12"/>
      <c r="O147" s="12"/>
      <c r="P147" s="13"/>
      <c r="Q147" s="13"/>
      <c r="R147" s="12"/>
      <c r="S147" s="12"/>
      <c r="T147" s="12"/>
    </row>
    <row r="148" spans="1:20" s="26" customFormat="1" ht="30.75" customHeight="1">
      <c r="A148" s="78"/>
      <c r="B148" s="79"/>
      <c r="C148" s="165"/>
      <c r="D148" s="167"/>
      <c r="E148" s="167"/>
      <c r="F148" s="167"/>
      <c r="G148" s="167"/>
      <c r="H148" s="167"/>
      <c r="I148" s="167"/>
      <c r="J148" s="167"/>
      <c r="K148" s="167"/>
      <c r="L148" s="167"/>
      <c r="M148" s="6" t="s">
        <v>81</v>
      </c>
      <c r="N148" s="172">
        <f>6.45*2+2.4*2+3*2+6.26+2.4*2+6.26*2+5.61*2+4.23*2</f>
        <v>66.96000000000001</v>
      </c>
      <c r="O148" s="172"/>
      <c r="P148" s="173"/>
      <c r="Q148" s="173"/>
      <c r="R148" s="172">
        <f>N148*P148</f>
        <v>0</v>
      </c>
      <c r="S148" s="172"/>
      <c r="T148" s="172"/>
    </row>
    <row r="149" spans="1:20" s="26" customFormat="1" ht="12.75">
      <c r="A149" s="78"/>
      <c r="B149" s="79"/>
      <c r="C149" s="144"/>
      <c r="D149" s="14"/>
      <c r="E149" s="14"/>
      <c r="F149" s="14"/>
      <c r="G149" s="14"/>
      <c r="H149" s="14"/>
      <c r="I149" s="14"/>
      <c r="J149" s="14"/>
      <c r="K149" s="14"/>
      <c r="L149" s="14"/>
      <c r="M149" s="6"/>
      <c r="N149" s="12"/>
      <c r="O149" s="12"/>
      <c r="P149" s="12"/>
      <c r="Q149" s="12"/>
      <c r="R149" s="12"/>
      <c r="S149" s="12"/>
      <c r="T149" s="12"/>
    </row>
    <row r="150" spans="1:20" s="26" customFormat="1" ht="12.75">
      <c r="A150" s="80"/>
      <c r="B150" s="81"/>
      <c r="C150" s="30"/>
      <c r="D150" s="30"/>
      <c r="E150" s="30"/>
      <c r="F150" s="30"/>
      <c r="G150" s="30"/>
      <c r="H150" s="30"/>
      <c r="I150" s="30"/>
      <c r="J150" s="30"/>
      <c r="K150" s="30"/>
      <c r="L150" s="30"/>
      <c r="M150" s="6"/>
      <c r="N150" s="12"/>
      <c r="O150" s="12"/>
      <c r="P150" s="12"/>
      <c r="Q150" s="12"/>
      <c r="R150" s="12"/>
      <c r="S150" s="12"/>
      <c r="T150" s="12"/>
    </row>
    <row r="151" spans="1:20" s="26" customFormat="1" ht="15.75">
      <c r="A151" s="190">
        <f>A133</f>
        <v>4</v>
      </c>
      <c r="B151" s="190"/>
      <c r="C151" s="1" t="s">
        <v>45</v>
      </c>
      <c r="D151" s="16"/>
      <c r="E151" s="16"/>
      <c r="F151" s="16"/>
      <c r="G151" s="16"/>
      <c r="H151" s="16"/>
      <c r="I151" s="16"/>
      <c r="J151" s="16"/>
      <c r="K151" s="16"/>
      <c r="L151" s="16"/>
      <c r="M151" s="16"/>
      <c r="N151" s="17"/>
      <c r="O151" s="17"/>
      <c r="P151" s="31"/>
      <c r="Q151" s="31"/>
      <c r="R151" s="191">
        <f>SUM(R135:T149)</f>
        <v>0</v>
      </c>
      <c r="S151" s="191"/>
      <c r="T151" s="191"/>
    </row>
    <row r="152" spans="14:20" s="26" customFormat="1" ht="11.25">
      <c r="N152" s="27"/>
      <c r="O152" s="27"/>
      <c r="P152" s="27"/>
      <c r="Q152" s="27"/>
      <c r="R152" s="27"/>
      <c r="S152" s="27"/>
      <c r="T152" s="127"/>
    </row>
    <row r="153" spans="1:20" s="128" customFormat="1" ht="16.5" customHeight="1">
      <c r="A153" s="74"/>
      <c r="B153" s="75"/>
      <c r="C153" s="28"/>
      <c r="D153" s="28"/>
      <c r="E153" s="28"/>
      <c r="F153" s="28"/>
      <c r="G153" s="28"/>
      <c r="H153" s="28"/>
      <c r="I153" s="28"/>
      <c r="J153" s="28"/>
      <c r="K153" s="28"/>
      <c r="L153" s="28"/>
      <c r="M153" s="6"/>
      <c r="N153" s="12"/>
      <c r="O153" s="12"/>
      <c r="P153" s="12"/>
      <c r="Q153" s="12"/>
      <c r="R153" s="12"/>
      <c r="S153" s="12"/>
      <c r="T153" s="12"/>
    </row>
    <row r="154" spans="1:20" s="91" customFormat="1" ht="26.25" customHeight="1">
      <c r="A154" s="190">
        <v>5</v>
      </c>
      <c r="B154" s="190"/>
      <c r="C154" s="1" t="s">
        <v>3</v>
      </c>
      <c r="D154" s="16"/>
      <c r="E154" s="16"/>
      <c r="F154" s="16"/>
      <c r="G154" s="16"/>
      <c r="H154" s="16"/>
      <c r="I154" s="16"/>
      <c r="J154" s="16"/>
      <c r="K154" s="16"/>
      <c r="L154" s="16"/>
      <c r="M154" s="16"/>
      <c r="N154" s="17"/>
      <c r="O154" s="17"/>
      <c r="P154" s="31"/>
      <c r="Q154" s="31"/>
      <c r="R154" s="191"/>
      <c r="S154" s="191"/>
      <c r="T154" s="191"/>
    </row>
    <row r="155" spans="1:20" s="128" customFormat="1" ht="16.5" customHeight="1">
      <c r="A155" s="74"/>
      <c r="B155" s="75"/>
      <c r="C155" s="28"/>
      <c r="D155" s="28"/>
      <c r="E155" s="28"/>
      <c r="F155" s="28"/>
      <c r="G155" s="28"/>
      <c r="H155" s="28"/>
      <c r="I155" s="28"/>
      <c r="J155" s="28"/>
      <c r="K155" s="28"/>
      <c r="L155" s="28"/>
      <c r="M155" s="6"/>
      <c r="N155" s="12"/>
      <c r="O155" s="12"/>
      <c r="P155" s="12"/>
      <c r="Q155" s="12"/>
      <c r="R155" s="12"/>
      <c r="S155" s="12"/>
      <c r="T155" s="12"/>
    </row>
    <row r="156" spans="1:22" s="10" customFormat="1" ht="128.25" customHeight="1">
      <c r="A156" s="76">
        <v>5</v>
      </c>
      <c r="B156" s="77">
        <v>1</v>
      </c>
      <c r="C156" s="174" t="s">
        <v>164</v>
      </c>
      <c r="D156" s="186"/>
      <c r="E156" s="186"/>
      <c r="F156" s="186"/>
      <c r="G156" s="186"/>
      <c r="H156" s="186"/>
      <c r="I156" s="186"/>
      <c r="J156" s="186"/>
      <c r="K156" s="186"/>
      <c r="L156" s="186"/>
      <c r="M156" s="21"/>
      <c r="N156" s="187"/>
      <c r="O156" s="187"/>
      <c r="P156" s="173"/>
      <c r="Q156" s="173"/>
      <c r="R156" s="172"/>
      <c r="S156" s="172"/>
      <c r="T156" s="172"/>
      <c r="U156" s="22"/>
      <c r="V156" s="22"/>
    </row>
    <row r="157" spans="1:20" s="128" customFormat="1" ht="13.5">
      <c r="A157" s="78"/>
      <c r="B157" s="79"/>
      <c r="C157" s="180"/>
      <c r="D157" s="181"/>
      <c r="E157" s="181"/>
      <c r="F157" s="181"/>
      <c r="G157" s="181"/>
      <c r="H157" s="181"/>
      <c r="I157" s="181"/>
      <c r="J157" s="181"/>
      <c r="K157" s="181"/>
      <c r="L157" s="181"/>
      <c r="M157" s="6" t="s">
        <v>97</v>
      </c>
      <c r="N157" s="172">
        <f>2.4*4.23+3.1*0.83+3*0.82+0.99*1.43+0.82*1.51+1.02*1.21+1.91*1.68+1.07*1.41+1.58*1.2+2.49*1.2+45</f>
        <v>73.6746</v>
      </c>
      <c r="O157" s="172"/>
      <c r="P157" s="173"/>
      <c r="Q157" s="173"/>
      <c r="R157" s="172">
        <f>N157*P157</f>
        <v>0</v>
      </c>
      <c r="S157" s="172"/>
      <c r="T157" s="172"/>
    </row>
    <row r="158" spans="1:20" s="128" customFormat="1" ht="12.75">
      <c r="A158" s="78"/>
      <c r="B158" s="79"/>
      <c r="C158" s="144"/>
      <c r="D158" s="14"/>
      <c r="E158" s="14"/>
      <c r="F158" s="14"/>
      <c r="G158" s="14"/>
      <c r="H158" s="14"/>
      <c r="I158" s="14"/>
      <c r="J158" s="14"/>
      <c r="K158" s="14"/>
      <c r="L158" s="14"/>
      <c r="M158" s="6"/>
      <c r="N158" s="12"/>
      <c r="O158" s="12"/>
      <c r="P158" s="12"/>
      <c r="Q158" s="12"/>
      <c r="R158" s="12"/>
      <c r="S158" s="12"/>
      <c r="T158" s="12"/>
    </row>
    <row r="159" spans="1:20" s="129" customFormat="1" ht="148.5" customHeight="1">
      <c r="A159" s="76">
        <v>5</v>
      </c>
      <c r="B159" s="76" t="s">
        <v>105</v>
      </c>
      <c r="C159" s="174" t="s">
        <v>165</v>
      </c>
      <c r="D159" s="169"/>
      <c r="E159" s="169"/>
      <c r="F159" s="169"/>
      <c r="G159" s="169"/>
      <c r="H159" s="169"/>
      <c r="I159" s="169"/>
      <c r="J159" s="169"/>
      <c r="K159" s="169"/>
      <c r="L159" s="169"/>
      <c r="M159" s="29"/>
      <c r="N159" s="192"/>
      <c r="O159" s="192"/>
      <c r="P159" s="193"/>
      <c r="Q159" s="193"/>
      <c r="R159" s="192"/>
      <c r="S159" s="192"/>
      <c r="T159" s="192"/>
    </row>
    <row r="160" spans="1:20" s="73" customFormat="1" ht="38.25" customHeight="1">
      <c r="A160" s="76"/>
      <c r="B160" s="80"/>
      <c r="C160" s="180"/>
      <c r="D160" s="181"/>
      <c r="E160" s="181"/>
      <c r="F160" s="181"/>
      <c r="G160" s="181"/>
      <c r="H160" s="181"/>
      <c r="I160" s="181"/>
      <c r="J160" s="181"/>
      <c r="K160" s="181"/>
      <c r="L160" s="181"/>
      <c r="M160" s="6" t="s">
        <v>97</v>
      </c>
      <c r="N160" s="172">
        <f>2.1*(3.1*2+0.83*2+3*2+0.99*2+1.51*2+0.82*2+1.53*2+0.78*2+1.02*2+1.21*2+1.48*2+1.2*2+2.49*2+1.2*2+1.91*2+1.68*2+1.41*2+1.07*2)+1.6*1.6</f>
        <v>116.926</v>
      </c>
      <c r="O160" s="172"/>
      <c r="P160" s="173"/>
      <c r="Q160" s="173"/>
      <c r="R160" s="172">
        <f>N160*P160</f>
        <v>0</v>
      </c>
      <c r="S160" s="172"/>
      <c r="T160" s="172"/>
    </row>
    <row r="161" spans="1:20" s="10" customFormat="1" ht="16.5" customHeight="1">
      <c r="A161" s="80"/>
      <c r="B161" s="81"/>
      <c r="C161" s="30"/>
      <c r="D161" s="30"/>
      <c r="E161" s="30"/>
      <c r="F161" s="30"/>
      <c r="G161" s="30"/>
      <c r="H161" s="30"/>
      <c r="I161" s="30"/>
      <c r="J161" s="30"/>
      <c r="K161" s="30"/>
      <c r="L161" s="30"/>
      <c r="M161" s="6"/>
      <c r="N161" s="12"/>
      <c r="O161" s="12"/>
      <c r="P161" s="12"/>
      <c r="Q161" s="12"/>
      <c r="R161" s="12"/>
      <c r="S161" s="12"/>
      <c r="T161" s="12"/>
    </row>
    <row r="162" spans="1:20" s="91" customFormat="1" ht="32.25" customHeight="1">
      <c r="A162" s="190">
        <v>5</v>
      </c>
      <c r="B162" s="190"/>
      <c r="C162" s="1" t="s">
        <v>4</v>
      </c>
      <c r="D162" s="16"/>
      <c r="E162" s="16"/>
      <c r="F162" s="16"/>
      <c r="G162" s="16"/>
      <c r="H162" s="16"/>
      <c r="I162" s="16"/>
      <c r="J162" s="16"/>
      <c r="K162" s="16"/>
      <c r="L162" s="16"/>
      <c r="M162" s="16"/>
      <c r="N162" s="17"/>
      <c r="O162" s="17"/>
      <c r="P162" s="31"/>
      <c r="Q162" s="31"/>
      <c r="R162" s="191">
        <f>SUM(R156:T160)</f>
        <v>0</v>
      </c>
      <c r="S162" s="191"/>
      <c r="T162" s="191"/>
    </row>
    <row r="163" spans="1:20" s="10" customFormat="1" ht="16.5" customHeight="1">
      <c r="A163" s="80"/>
      <c r="B163" s="81"/>
      <c r="C163" s="30"/>
      <c r="D163" s="30"/>
      <c r="E163" s="30"/>
      <c r="F163" s="30"/>
      <c r="G163" s="30"/>
      <c r="H163" s="30"/>
      <c r="I163" s="30"/>
      <c r="J163" s="30"/>
      <c r="K163" s="30"/>
      <c r="L163" s="30"/>
      <c r="M163" s="6"/>
      <c r="N163" s="12"/>
      <c r="O163" s="12"/>
      <c r="P163" s="12"/>
      <c r="Q163" s="12"/>
      <c r="R163" s="12"/>
      <c r="S163" s="12"/>
      <c r="T163" s="12"/>
    </row>
    <row r="164" spans="1:20" s="10" customFormat="1" ht="16.5" customHeight="1">
      <c r="A164" s="190">
        <v>6</v>
      </c>
      <c r="B164" s="190"/>
      <c r="C164" s="1" t="s">
        <v>131</v>
      </c>
      <c r="D164" s="16"/>
      <c r="E164" s="16"/>
      <c r="F164" s="16"/>
      <c r="G164" s="16"/>
      <c r="H164" s="16"/>
      <c r="I164" s="16"/>
      <c r="J164" s="16"/>
      <c r="K164" s="16"/>
      <c r="L164" s="16"/>
      <c r="M164" s="16"/>
      <c r="N164" s="17"/>
      <c r="O164" s="17"/>
      <c r="P164" s="31"/>
      <c r="Q164" s="31"/>
      <c r="R164" s="191"/>
      <c r="S164" s="191"/>
      <c r="T164" s="191"/>
    </row>
    <row r="165" spans="1:20" s="10" customFormat="1" ht="16.5" customHeight="1">
      <c r="A165" s="74"/>
      <c r="B165" s="75"/>
      <c r="C165" s="28"/>
      <c r="D165" s="28"/>
      <c r="E165" s="28"/>
      <c r="F165" s="28"/>
      <c r="G165" s="28"/>
      <c r="H165" s="28"/>
      <c r="I165" s="28"/>
      <c r="J165" s="28"/>
      <c r="K165" s="28"/>
      <c r="L165" s="28"/>
      <c r="M165" s="6"/>
      <c r="N165" s="12"/>
      <c r="O165" s="12"/>
      <c r="P165" s="12"/>
      <c r="Q165" s="12"/>
      <c r="R165" s="12"/>
      <c r="S165" s="12"/>
      <c r="T165" s="12"/>
    </row>
    <row r="166" spans="1:20" s="10" customFormat="1" ht="51.75" customHeight="1">
      <c r="A166" s="76">
        <v>6</v>
      </c>
      <c r="B166" s="77">
        <v>1</v>
      </c>
      <c r="C166" s="174" t="s">
        <v>133</v>
      </c>
      <c r="D166" s="186"/>
      <c r="E166" s="186"/>
      <c r="F166" s="186"/>
      <c r="G166" s="186"/>
      <c r="H166" s="186"/>
      <c r="I166" s="186"/>
      <c r="J166" s="186"/>
      <c r="K166" s="186"/>
      <c r="L166" s="186"/>
      <c r="M166" s="21"/>
      <c r="N166" s="187"/>
      <c r="O166" s="187"/>
      <c r="P166" s="173"/>
      <c r="Q166" s="173"/>
      <c r="R166" s="172"/>
      <c r="S166" s="172"/>
      <c r="T166" s="172"/>
    </row>
    <row r="167" spans="1:20" s="10" customFormat="1" ht="16.5" customHeight="1">
      <c r="A167" s="78"/>
      <c r="B167" s="79"/>
      <c r="C167" s="180"/>
      <c r="D167" s="181"/>
      <c r="E167" s="181"/>
      <c r="F167" s="181"/>
      <c r="G167" s="181"/>
      <c r="H167" s="181"/>
      <c r="I167" s="181"/>
      <c r="J167" s="181"/>
      <c r="K167" s="181"/>
      <c r="L167" s="181"/>
      <c r="M167" s="6" t="s">
        <v>97</v>
      </c>
      <c r="N167" s="172">
        <f>6.26*6.45+2.96*6.26+2.42*6.26*2+1</f>
        <v>90.205</v>
      </c>
      <c r="O167" s="172"/>
      <c r="P167" s="173"/>
      <c r="Q167" s="173"/>
      <c r="R167" s="172">
        <f>N167*P167</f>
        <v>0</v>
      </c>
      <c r="S167" s="172"/>
      <c r="T167" s="172"/>
    </row>
    <row r="168" spans="1:20" s="10" customFormat="1" ht="16.5" customHeight="1">
      <c r="A168" s="78"/>
      <c r="B168" s="79"/>
      <c r="C168" s="144"/>
      <c r="D168" s="14"/>
      <c r="E168" s="14"/>
      <c r="F168" s="14"/>
      <c r="G168" s="14"/>
      <c r="H168" s="14"/>
      <c r="I168" s="14"/>
      <c r="J168" s="14"/>
      <c r="K168" s="14"/>
      <c r="L168" s="14"/>
      <c r="M168" s="6"/>
      <c r="N168" s="12"/>
      <c r="O168" s="12"/>
      <c r="P168" s="12"/>
      <c r="Q168" s="12"/>
      <c r="R168" s="12"/>
      <c r="S168" s="12"/>
      <c r="T168" s="12"/>
    </row>
    <row r="169" spans="1:20" s="10" customFormat="1" ht="80.25" customHeight="1">
      <c r="A169" s="76">
        <v>6</v>
      </c>
      <c r="B169" s="76" t="s">
        <v>105</v>
      </c>
      <c r="C169" s="169" t="s">
        <v>136</v>
      </c>
      <c r="D169" s="169"/>
      <c r="E169" s="169"/>
      <c r="F169" s="169"/>
      <c r="G169" s="169"/>
      <c r="H169" s="169"/>
      <c r="I169" s="169"/>
      <c r="J169" s="169"/>
      <c r="K169" s="169"/>
      <c r="L169" s="169"/>
      <c r="M169" s="29"/>
      <c r="N169" s="192"/>
      <c r="O169" s="192"/>
      <c r="P169" s="193"/>
      <c r="Q169" s="193"/>
      <c r="R169" s="192"/>
      <c r="S169" s="192"/>
      <c r="T169" s="192"/>
    </row>
    <row r="170" spans="1:20" s="10" customFormat="1" ht="16.5" customHeight="1">
      <c r="A170" s="76"/>
      <c r="B170" s="80"/>
      <c r="C170" s="180"/>
      <c r="D170" s="181"/>
      <c r="E170" s="181"/>
      <c r="F170" s="181"/>
      <c r="G170" s="181"/>
      <c r="H170" s="181"/>
      <c r="I170" s="181"/>
      <c r="J170" s="181"/>
      <c r="K170" s="181"/>
      <c r="L170" s="181"/>
      <c r="M170" s="6" t="s">
        <v>97</v>
      </c>
      <c r="N170" s="172">
        <f>6.26*6.45+2.96*6.26+2.42*6.26*2+1</f>
        <v>90.205</v>
      </c>
      <c r="O170" s="172"/>
      <c r="P170" s="172"/>
      <c r="Q170" s="172"/>
      <c r="R170" s="172">
        <f>N170*P170</f>
        <v>0</v>
      </c>
      <c r="S170" s="172"/>
      <c r="T170" s="172"/>
    </row>
    <row r="171" spans="1:20" s="10" customFormat="1" ht="16.5" customHeight="1">
      <c r="A171" s="76"/>
      <c r="B171" s="80"/>
      <c r="C171" s="165"/>
      <c r="D171" s="30"/>
      <c r="E171" s="30"/>
      <c r="F171" s="30"/>
      <c r="G171" s="30"/>
      <c r="H171" s="30"/>
      <c r="I171" s="30"/>
      <c r="J171" s="30"/>
      <c r="K171" s="30"/>
      <c r="L171" s="30"/>
      <c r="M171" s="6"/>
      <c r="N171" s="12"/>
      <c r="O171" s="12"/>
      <c r="P171" s="13"/>
      <c r="Q171" s="13"/>
      <c r="R171" s="12"/>
      <c r="S171" s="12"/>
      <c r="T171" s="12"/>
    </row>
    <row r="172" spans="1:20" s="10" customFormat="1" ht="51" customHeight="1">
      <c r="A172" s="76">
        <v>6</v>
      </c>
      <c r="B172" s="76">
        <v>3</v>
      </c>
      <c r="C172" s="169" t="s">
        <v>137</v>
      </c>
      <c r="D172" s="169"/>
      <c r="E172" s="169"/>
      <c r="F172" s="169"/>
      <c r="G172" s="169"/>
      <c r="H172" s="169"/>
      <c r="I172" s="169"/>
      <c r="J172" s="169"/>
      <c r="K172" s="169"/>
      <c r="L172" s="169"/>
      <c r="M172" s="29"/>
      <c r="N172" s="192"/>
      <c r="O172" s="192"/>
      <c r="P172" s="193"/>
      <c r="Q172" s="193"/>
      <c r="R172" s="192"/>
      <c r="S172" s="192"/>
      <c r="T172" s="192"/>
    </row>
    <row r="173" spans="1:20" s="10" customFormat="1" ht="16.5" customHeight="1">
      <c r="A173" s="76"/>
      <c r="B173" s="80"/>
      <c r="C173" s="180"/>
      <c r="D173" s="181"/>
      <c r="E173" s="181"/>
      <c r="F173" s="181"/>
      <c r="G173" s="181"/>
      <c r="H173" s="181"/>
      <c r="I173" s="181"/>
      <c r="J173" s="181"/>
      <c r="K173" s="181"/>
      <c r="L173" s="181"/>
      <c r="M173" s="6" t="s">
        <v>138</v>
      </c>
      <c r="N173" s="172">
        <f>6.25*8+3*2+6.45*2+2.4*4+2.4*2</f>
        <v>83.3</v>
      </c>
      <c r="O173" s="172"/>
      <c r="P173" s="173"/>
      <c r="Q173" s="173"/>
      <c r="R173" s="172">
        <f>N173*P173</f>
        <v>0</v>
      </c>
      <c r="S173" s="172"/>
      <c r="T173" s="172"/>
    </row>
    <row r="174" spans="1:20" s="10" customFormat="1" ht="16.5" customHeight="1">
      <c r="A174" s="80"/>
      <c r="B174" s="81"/>
      <c r="C174" s="30"/>
      <c r="D174" s="30"/>
      <c r="E174" s="30"/>
      <c r="F174" s="30"/>
      <c r="G174" s="30"/>
      <c r="H174" s="30"/>
      <c r="I174" s="30"/>
      <c r="J174" s="30"/>
      <c r="K174" s="30"/>
      <c r="L174" s="30"/>
      <c r="M174" s="6"/>
      <c r="N174" s="12"/>
      <c r="O174" s="12"/>
      <c r="P174" s="12"/>
      <c r="Q174" s="12"/>
      <c r="R174" s="12"/>
      <c r="S174" s="12"/>
      <c r="T174" s="12"/>
    </row>
    <row r="175" spans="1:20" s="10" customFormat="1" ht="15.75">
      <c r="A175" s="190">
        <v>6</v>
      </c>
      <c r="B175" s="190"/>
      <c r="C175" s="1" t="s">
        <v>132</v>
      </c>
      <c r="D175" s="16"/>
      <c r="E175" s="16"/>
      <c r="F175" s="16"/>
      <c r="G175" s="16"/>
      <c r="H175" s="16"/>
      <c r="I175" s="16"/>
      <c r="J175" s="16"/>
      <c r="K175" s="16"/>
      <c r="L175" s="16"/>
      <c r="M175" s="16"/>
      <c r="N175" s="17"/>
      <c r="O175" s="17"/>
      <c r="P175" s="31"/>
      <c r="Q175" s="31"/>
      <c r="R175" s="191">
        <f>SUM(R166:T174)</f>
        <v>0</v>
      </c>
      <c r="S175" s="191"/>
      <c r="T175" s="191"/>
    </row>
    <row r="176" spans="1:20" s="10" customFormat="1" ht="16.5" customHeight="1">
      <c r="A176" s="80"/>
      <c r="B176" s="81"/>
      <c r="C176" s="30"/>
      <c r="D176" s="30"/>
      <c r="E176" s="30"/>
      <c r="F176" s="30"/>
      <c r="G176" s="30"/>
      <c r="H176" s="30"/>
      <c r="I176" s="30"/>
      <c r="J176" s="30"/>
      <c r="K176" s="30"/>
      <c r="L176" s="30"/>
      <c r="M176" s="6"/>
      <c r="N176" s="12"/>
      <c r="O176" s="12"/>
      <c r="P176" s="12"/>
      <c r="Q176" s="12"/>
      <c r="R176" s="12"/>
      <c r="S176" s="12"/>
      <c r="T176" s="12"/>
    </row>
    <row r="177" spans="1:20" s="10" customFormat="1" ht="30.75" customHeight="1">
      <c r="A177" s="190">
        <v>7</v>
      </c>
      <c r="B177" s="190"/>
      <c r="C177" s="1" t="s">
        <v>5</v>
      </c>
      <c r="D177" s="16"/>
      <c r="E177" s="16"/>
      <c r="F177" s="16"/>
      <c r="G177" s="16"/>
      <c r="H177" s="16"/>
      <c r="I177" s="16"/>
      <c r="J177" s="16"/>
      <c r="K177" s="16"/>
      <c r="L177" s="16"/>
      <c r="M177" s="16"/>
      <c r="N177" s="31"/>
      <c r="O177" s="31"/>
      <c r="P177" s="31"/>
      <c r="Q177" s="31"/>
      <c r="R177" s="191"/>
      <c r="S177" s="191"/>
      <c r="T177" s="191"/>
    </row>
    <row r="178" spans="1:20" s="10" customFormat="1" ht="21" customHeight="1">
      <c r="A178" s="18"/>
      <c r="B178" s="19"/>
      <c r="C178" s="32"/>
      <c r="D178" s="19"/>
      <c r="E178" s="19"/>
      <c r="F178" s="19"/>
      <c r="G178" s="19"/>
      <c r="H178" s="19"/>
      <c r="I178" s="19"/>
      <c r="J178" s="19"/>
      <c r="K178" s="19"/>
      <c r="L178" s="19"/>
      <c r="M178" s="19"/>
      <c r="N178" s="33"/>
      <c r="O178" s="33"/>
      <c r="P178" s="33"/>
      <c r="Q178" s="33"/>
      <c r="R178" s="130"/>
      <c r="S178" s="130"/>
      <c r="T178" s="130"/>
    </row>
    <row r="179" spans="1:20" s="10" customFormat="1" ht="42" customHeight="1">
      <c r="A179" s="82">
        <v>7</v>
      </c>
      <c r="B179" s="82">
        <v>1</v>
      </c>
      <c r="C179" s="174" t="s">
        <v>158</v>
      </c>
      <c r="D179" s="174"/>
      <c r="E179" s="174"/>
      <c r="F179" s="174"/>
      <c r="G179" s="174"/>
      <c r="H179" s="174"/>
      <c r="I179" s="174"/>
      <c r="J179" s="174"/>
      <c r="K179" s="174"/>
      <c r="L179" s="174"/>
      <c r="M179" s="21"/>
      <c r="N179" s="172"/>
      <c r="O179" s="172"/>
      <c r="P179" s="172"/>
      <c r="Q179" s="172"/>
      <c r="R179" s="175"/>
      <c r="S179" s="175"/>
      <c r="T179" s="175"/>
    </row>
    <row r="180" spans="1:20" s="10" customFormat="1" ht="21" customHeight="1">
      <c r="A180" s="82"/>
      <c r="B180" s="82"/>
      <c r="C180" s="34"/>
      <c r="D180" s="35"/>
      <c r="E180" s="35"/>
      <c r="F180" s="35"/>
      <c r="G180" s="35"/>
      <c r="H180" s="35"/>
      <c r="I180" s="35"/>
      <c r="J180" s="35"/>
      <c r="K180" s="35"/>
      <c r="L180" s="35"/>
      <c r="M180" s="21" t="s">
        <v>106</v>
      </c>
      <c r="N180" s="172">
        <f>SUM(N183+N187)-N42</f>
        <v>464.27459999999996</v>
      </c>
      <c r="O180" s="172"/>
      <c r="P180" s="173"/>
      <c r="Q180" s="173"/>
      <c r="R180" s="175">
        <f>N180*P180</f>
        <v>0</v>
      </c>
      <c r="S180" s="175"/>
      <c r="T180" s="175"/>
    </row>
    <row r="181" spans="1:20" s="10" customFormat="1" ht="21" customHeight="1">
      <c r="A181" s="18"/>
      <c r="B181" s="19"/>
      <c r="C181" s="32"/>
      <c r="D181" s="19"/>
      <c r="E181" s="19"/>
      <c r="F181" s="19"/>
      <c r="G181" s="19"/>
      <c r="H181" s="19"/>
      <c r="I181" s="19"/>
      <c r="J181" s="19"/>
      <c r="K181" s="19"/>
      <c r="L181" s="19"/>
      <c r="M181" s="19"/>
      <c r="N181" s="33"/>
      <c r="O181" s="33"/>
      <c r="P181" s="33"/>
      <c r="Q181" s="33"/>
      <c r="R181" s="130"/>
      <c r="S181" s="130"/>
      <c r="T181" s="130"/>
    </row>
    <row r="182" spans="1:23" s="10" customFormat="1" ht="132" customHeight="1">
      <c r="A182" s="82">
        <f>A177</f>
        <v>7</v>
      </c>
      <c r="B182" s="82">
        <v>2</v>
      </c>
      <c r="C182" s="174" t="s">
        <v>154</v>
      </c>
      <c r="D182" s="174"/>
      <c r="E182" s="174"/>
      <c r="F182" s="174"/>
      <c r="G182" s="174"/>
      <c r="H182" s="174"/>
      <c r="I182" s="174"/>
      <c r="J182" s="174"/>
      <c r="K182" s="174"/>
      <c r="L182" s="174"/>
      <c r="M182" s="21"/>
      <c r="N182" s="172"/>
      <c r="O182" s="172"/>
      <c r="P182" s="172"/>
      <c r="Q182" s="172"/>
      <c r="R182" s="175"/>
      <c r="S182" s="175"/>
      <c r="T182" s="175"/>
      <c r="U182" s="131"/>
      <c r="V182" s="131"/>
      <c r="W182" s="131"/>
    </row>
    <row r="183" spans="1:23" s="10" customFormat="1" ht="14.25">
      <c r="A183" s="82"/>
      <c r="B183" s="82"/>
      <c r="C183" s="34" t="s">
        <v>6</v>
      </c>
      <c r="D183" s="35"/>
      <c r="E183" s="35"/>
      <c r="F183" s="35"/>
      <c r="G183" s="35"/>
      <c r="H183" s="35"/>
      <c r="I183" s="35"/>
      <c r="J183" s="35"/>
      <c r="K183" s="35"/>
      <c r="L183" s="35"/>
      <c r="M183" s="21" t="s">
        <v>106</v>
      </c>
      <c r="N183" s="172">
        <f>3*(6.25*8+3*2+6.4*2+2.4*4)+3*(4.23*2+2.4*2+5.61*2+2.4*2+2.75*2)+1*(2.52*2+1.91*2+3.1*2+0.83*4+1.53*2+0.78*2+1.5*2+0.87*2+3*2+1.82*2+1.51*2+0.82*2+1.02*2+1.21*2+1.91*2+1.68*2+1.07*2+1.41*2+1.48*2+1.2*2+2.49*2)</f>
        <v>408.52</v>
      </c>
      <c r="O183" s="172"/>
      <c r="P183" s="173"/>
      <c r="Q183" s="173"/>
      <c r="R183" s="175">
        <f>N183*P183</f>
        <v>0</v>
      </c>
      <c r="S183" s="175"/>
      <c r="T183" s="175"/>
      <c r="U183" s="131"/>
      <c r="V183" s="131"/>
      <c r="W183" s="131"/>
    </row>
    <row r="184" spans="1:23" s="10" customFormat="1" ht="14.25">
      <c r="A184" s="82"/>
      <c r="B184" s="82"/>
      <c r="C184" s="34" t="s">
        <v>7</v>
      </c>
      <c r="D184" s="35"/>
      <c r="E184" s="35"/>
      <c r="F184" s="35"/>
      <c r="G184" s="35"/>
      <c r="H184" s="35"/>
      <c r="I184" s="35"/>
      <c r="J184" s="35"/>
      <c r="K184" s="35"/>
      <c r="L184" s="35"/>
      <c r="M184" s="21" t="s">
        <v>106</v>
      </c>
      <c r="N184" s="172">
        <v>408.52</v>
      </c>
      <c r="O184" s="172"/>
      <c r="P184" s="173"/>
      <c r="Q184" s="173"/>
      <c r="R184" s="175">
        <f>N184*P184</f>
        <v>0</v>
      </c>
      <c r="S184" s="175"/>
      <c r="T184" s="175"/>
      <c r="U184" s="131"/>
      <c r="V184" s="131"/>
      <c r="W184" s="131"/>
    </row>
    <row r="185" spans="1:23" s="10" customFormat="1" ht="14.25">
      <c r="A185" s="82"/>
      <c r="B185" s="82"/>
      <c r="C185" s="34"/>
      <c r="D185" s="35"/>
      <c r="E185" s="35"/>
      <c r="F185" s="35"/>
      <c r="G185" s="35"/>
      <c r="H185" s="35"/>
      <c r="I185" s="35"/>
      <c r="J185" s="35"/>
      <c r="K185" s="35"/>
      <c r="L185" s="35"/>
      <c r="M185" s="21"/>
      <c r="N185" s="12"/>
      <c r="O185" s="12"/>
      <c r="P185" s="13"/>
      <c r="Q185" s="13"/>
      <c r="R185" s="124"/>
      <c r="S185" s="124"/>
      <c r="T185" s="124"/>
      <c r="U185" s="131"/>
      <c r="V185" s="131"/>
      <c r="W185" s="131"/>
    </row>
    <row r="186" spans="1:23" s="10" customFormat="1" ht="110.25" customHeight="1">
      <c r="A186" s="82">
        <v>7</v>
      </c>
      <c r="B186" s="82">
        <v>3</v>
      </c>
      <c r="C186" s="174" t="s">
        <v>153</v>
      </c>
      <c r="D186" s="174"/>
      <c r="E186" s="174"/>
      <c r="F186" s="174"/>
      <c r="G186" s="174"/>
      <c r="H186" s="174"/>
      <c r="I186" s="174"/>
      <c r="J186" s="174"/>
      <c r="K186" s="174"/>
      <c r="L186" s="174"/>
      <c r="M186" s="21"/>
      <c r="N186" s="172"/>
      <c r="O186" s="172"/>
      <c r="P186" s="172"/>
      <c r="Q186" s="172"/>
      <c r="R186" s="175"/>
      <c r="S186" s="175"/>
      <c r="T186" s="175"/>
      <c r="U186" s="131"/>
      <c r="V186" s="131"/>
      <c r="W186" s="131"/>
    </row>
    <row r="187" spans="1:23" s="10" customFormat="1" ht="14.25">
      <c r="A187" s="82"/>
      <c r="B187" s="82"/>
      <c r="C187" s="34" t="s">
        <v>155</v>
      </c>
      <c r="D187" s="35"/>
      <c r="E187" s="35"/>
      <c r="F187" s="35"/>
      <c r="G187" s="35"/>
      <c r="H187" s="35"/>
      <c r="I187" s="35"/>
      <c r="J187" s="35"/>
      <c r="K187" s="35"/>
      <c r="L187" s="35"/>
      <c r="M187" s="21" t="s">
        <v>106</v>
      </c>
      <c r="N187" s="172">
        <f>2.96*6.25+6.26*6.45+2.42*6.26+4.23*2.4+5.61*2.4+2.75*2.4+3.1*0.83+0.78*1.53+1.5*0.87+1.91*2.52+1.5*0.82+0.99*1.43+3*0.82+1.21*1.02+1.91*1.68+1.07*1.41+1.48*1.2+2.49*0.96+2.4*6.26</f>
        <v>144.3746</v>
      </c>
      <c r="O187" s="172"/>
      <c r="P187" s="173"/>
      <c r="Q187" s="173"/>
      <c r="R187" s="175">
        <f>N187*P187</f>
        <v>0</v>
      </c>
      <c r="S187" s="175"/>
      <c r="T187" s="175"/>
      <c r="U187" s="131"/>
      <c r="V187" s="131"/>
      <c r="W187" s="131"/>
    </row>
    <row r="188" spans="1:23" s="10" customFormat="1" ht="14.25">
      <c r="A188" s="82"/>
      <c r="B188" s="82"/>
      <c r="C188" s="34" t="s">
        <v>156</v>
      </c>
      <c r="D188" s="35"/>
      <c r="E188" s="35"/>
      <c r="F188" s="35"/>
      <c r="G188" s="35"/>
      <c r="H188" s="35"/>
      <c r="I188" s="35"/>
      <c r="J188" s="35"/>
      <c r="K188" s="35"/>
      <c r="L188" s="35"/>
      <c r="M188" s="21" t="s">
        <v>106</v>
      </c>
      <c r="N188" s="172">
        <v>144.3746</v>
      </c>
      <c r="O188" s="172"/>
      <c r="P188" s="173"/>
      <c r="Q188" s="173"/>
      <c r="R188" s="175">
        <f>N188*P188</f>
        <v>0</v>
      </c>
      <c r="S188" s="175"/>
      <c r="T188" s="175"/>
      <c r="U188" s="131"/>
      <c r="V188" s="131"/>
      <c r="W188" s="131"/>
    </row>
    <row r="189" spans="1:23" s="10" customFormat="1" ht="14.25">
      <c r="A189" s="82"/>
      <c r="B189" s="82"/>
      <c r="C189" s="34"/>
      <c r="D189" s="35"/>
      <c r="E189" s="35"/>
      <c r="F189" s="35"/>
      <c r="G189" s="35"/>
      <c r="H189" s="35"/>
      <c r="I189" s="35"/>
      <c r="J189" s="35"/>
      <c r="K189" s="35"/>
      <c r="L189" s="35"/>
      <c r="M189" s="21"/>
      <c r="N189" s="12"/>
      <c r="O189" s="12"/>
      <c r="P189" s="13"/>
      <c r="Q189" s="13"/>
      <c r="R189" s="124"/>
      <c r="S189" s="124"/>
      <c r="T189" s="124"/>
      <c r="U189" s="131"/>
      <c r="V189" s="131"/>
      <c r="W189" s="131"/>
    </row>
    <row r="190" spans="1:23" s="10" customFormat="1" ht="14.25">
      <c r="A190" s="82"/>
      <c r="B190" s="82"/>
      <c r="C190" s="34"/>
      <c r="D190" s="35"/>
      <c r="E190" s="35"/>
      <c r="F190" s="35"/>
      <c r="G190" s="35"/>
      <c r="H190" s="35"/>
      <c r="I190" s="35"/>
      <c r="J190" s="35"/>
      <c r="K190" s="35"/>
      <c r="L190" s="35"/>
      <c r="M190" s="21"/>
      <c r="N190" s="12"/>
      <c r="O190" s="12"/>
      <c r="P190" s="13"/>
      <c r="Q190" s="13"/>
      <c r="R190" s="124"/>
      <c r="S190" s="124"/>
      <c r="T190" s="124"/>
      <c r="U190" s="131"/>
      <c r="V190" s="131"/>
      <c r="W190" s="131"/>
    </row>
    <row r="191" spans="1:23" s="10" customFormat="1" ht="65.25" customHeight="1">
      <c r="A191" s="82">
        <v>7</v>
      </c>
      <c r="B191" s="82">
        <v>4</v>
      </c>
      <c r="C191" s="174" t="s">
        <v>109</v>
      </c>
      <c r="D191" s="174"/>
      <c r="E191" s="174"/>
      <c r="F191" s="174"/>
      <c r="G191" s="174"/>
      <c r="H191" s="174"/>
      <c r="I191" s="174"/>
      <c r="J191" s="174"/>
      <c r="K191" s="174"/>
      <c r="L191" s="174"/>
      <c r="M191" s="21"/>
      <c r="N191" s="172"/>
      <c r="O191" s="172"/>
      <c r="P191" s="172"/>
      <c r="Q191" s="172"/>
      <c r="R191" s="175"/>
      <c r="S191" s="175"/>
      <c r="T191" s="175"/>
      <c r="U191" s="131"/>
      <c r="V191" s="131"/>
      <c r="W191" s="131"/>
    </row>
    <row r="192" spans="1:23" s="10" customFormat="1" ht="14.25">
      <c r="A192" s="82"/>
      <c r="B192" s="82"/>
      <c r="C192" s="22"/>
      <c r="D192" s="35"/>
      <c r="E192" s="35"/>
      <c r="F192" s="35"/>
      <c r="G192" s="35"/>
      <c r="H192" s="35"/>
      <c r="I192" s="35"/>
      <c r="J192" s="35"/>
      <c r="K192" s="35"/>
      <c r="L192" s="35"/>
      <c r="M192" s="21" t="s">
        <v>106</v>
      </c>
      <c r="N192" s="172">
        <f>(0.94*2.1+0.1*2.1*2+0.97*0.1+0.06*2.1*4+0.06*1*2)*5+(0.8*2.05*2+0.1*1.985*2+0.1*0.71)*4+(0.7*2.05*2+0.1*1.985*2+0.1*0.61)*3</f>
        <v>40.551</v>
      </c>
      <c r="O192" s="172"/>
      <c r="P192" s="173"/>
      <c r="Q192" s="173"/>
      <c r="R192" s="175">
        <f>N192*P192</f>
        <v>0</v>
      </c>
      <c r="S192" s="175"/>
      <c r="T192" s="175"/>
      <c r="U192" s="131"/>
      <c r="V192" s="131"/>
      <c r="W192" s="131"/>
    </row>
    <row r="193" spans="1:23" s="10" customFormat="1" ht="14.25">
      <c r="A193" s="82"/>
      <c r="B193" s="82"/>
      <c r="C193" s="34"/>
      <c r="D193" s="35"/>
      <c r="E193" s="35"/>
      <c r="F193" s="35"/>
      <c r="G193" s="35"/>
      <c r="H193" s="35"/>
      <c r="I193" s="35"/>
      <c r="J193" s="35"/>
      <c r="K193" s="35"/>
      <c r="L193" s="35"/>
      <c r="M193" s="21"/>
      <c r="N193" s="172"/>
      <c r="O193" s="172"/>
      <c r="P193" s="173"/>
      <c r="Q193" s="173"/>
      <c r="R193" s="175"/>
      <c r="S193" s="175"/>
      <c r="T193" s="175"/>
      <c r="U193" s="131"/>
      <c r="V193" s="131"/>
      <c r="W193" s="131"/>
    </row>
    <row r="194" spans="1:23" s="10" customFormat="1" ht="48" customHeight="1">
      <c r="A194" s="82">
        <v>7</v>
      </c>
      <c r="B194" s="82">
        <v>5</v>
      </c>
      <c r="C194" s="174" t="s">
        <v>161</v>
      </c>
      <c r="D194" s="174"/>
      <c r="E194" s="174"/>
      <c r="F194" s="174"/>
      <c r="G194" s="174"/>
      <c r="H194" s="174"/>
      <c r="I194" s="174"/>
      <c r="J194" s="174"/>
      <c r="K194" s="174"/>
      <c r="L194" s="174"/>
      <c r="M194" s="21"/>
      <c r="N194" s="172"/>
      <c r="O194" s="172"/>
      <c r="P194" s="172"/>
      <c r="Q194" s="172"/>
      <c r="R194" s="175"/>
      <c r="S194" s="175"/>
      <c r="T194" s="175"/>
      <c r="U194" s="131"/>
      <c r="V194" s="131"/>
      <c r="W194" s="131"/>
    </row>
    <row r="195" spans="1:23" s="10" customFormat="1" ht="14.25">
      <c r="A195" s="82"/>
      <c r="B195" s="82"/>
      <c r="C195" s="22"/>
      <c r="D195" s="35"/>
      <c r="E195" s="35"/>
      <c r="F195" s="35"/>
      <c r="G195" s="35"/>
      <c r="H195" s="35"/>
      <c r="I195" s="35"/>
      <c r="J195" s="35"/>
      <c r="K195" s="35"/>
      <c r="L195" s="35"/>
      <c r="M195" s="21" t="s">
        <v>81</v>
      </c>
      <c r="N195" s="172">
        <f>(3+6.45+2.4+2.4)*2+3*2*7</f>
        <v>70.5</v>
      </c>
      <c r="O195" s="172"/>
      <c r="P195" s="173"/>
      <c r="Q195" s="173"/>
      <c r="R195" s="175">
        <f>N195*P195</f>
        <v>0</v>
      </c>
      <c r="S195" s="175"/>
      <c r="T195" s="175"/>
      <c r="U195" s="131"/>
      <c r="V195" s="131"/>
      <c r="W195" s="131"/>
    </row>
    <row r="196" spans="2:20" s="10" customFormat="1" ht="12.75">
      <c r="B196" s="65"/>
      <c r="C196" s="30"/>
      <c r="D196" s="30"/>
      <c r="E196" s="30"/>
      <c r="F196" s="30"/>
      <c r="G196" s="30"/>
      <c r="H196" s="30"/>
      <c r="I196" s="30"/>
      <c r="J196" s="30"/>
      <c r="K196" s="30"/>
      <c r="L196" s="30"/>
      <c r="M196" s="6"/>
      <c r="N196" s="12"/>
      <c r="O196" s="12"/>
      <c r="P196" s="12"/>
      <c r="Q196" s="12"/>
      <c r="R196" s="12"/>
      <c r="S196" s="12"/>
      <c r="T196" s="12"/>
    </row>
    <row r="197" spans="1:20" s="10" customFormat="1" ht="30.75" customHeight="1">
      <c r="A197" s="190">
        <f>A177</f>
        <v>7</v>
      </c>
      <c r="B197" s="190"/>
      <c r="C197" s="1" t="s">
        <v>8</v>
      </c>
      <c r="D197" s="16"/>
      <c r="E197" s="16"/>
      <c r="F197" s="16"/>
      <c r="G197" s="16"/>
      <c r="H197" s="16"/>
      <c r="I197" s="16"/>
      <c r="J197" s="16"/>
      <c r="K197" s="16"/>
      <c r="L197" s="16"/>
      <c r="M197" s="16"/>
      <c r="N197" s="31"/>
      <c r="O197" s="31"/>
      <c r="P197" s="31"/>
      <c r="Q197" s="31"/>
      <c r="R197" s="191">
        <f>SUM(R180:T195)</f>
        <v>0</v>
      </c>
      <c r="S197" s="191"/>
      <c r="T197" s="191"/>
    </row>
    <row r="198" spans="2:20" s="10" customFormat="1" ht="12.75">
      <c r="B198" s="65"/>
      <c r="C198" s="30"/>
      <c r="D198" s="30"/>
      <c r="E198" s="30"/>
      <c r="F198" s="30"/>
      <c r="G198" s="30"/>
      <c r="H198" s="30"/>
      <c r="I198" s="30"/>
      <c r="J198" s="30"/>
      <c r="K198" s="30"/>
      <c r="L198" s="30"/>
      <c r="M198" s="6"/>
      <c r="N198" s="12"/>
      <c r="O198" s="12"/>
      <c r="P198" s="12"/>
      <c r="Q198" s="12"/>
      <c r="R198" s="12"/>
      <c r="S198" s="12"/>
      <c r="T198" s="12"/>
    </row>
    <row r="199" spans="2:20" s="10" customFormat="1" ht="12.75">
      <c r="B199" s="65"/>
      <c r="C199" s="30"/>
      <c r="D199" s="30"/>
      <c r="E199" s="30"/>
      <c r="F199" s="30"/>
      <c r="G199" s="30"/>
      <c r="H199" s="30"/>
      <c r="I199" s="30"/>
      <c r="J199" s="30"/>
      <c r="K199" s="30"/>
      <c r="L199" s="30"/>
      <c r="M199" s="6"/>
      <c r="N199" s="12"/>
      <c r="O199" s="12"/>
      <c r="P199" s="12"/>
      <c r="Q199" s="12"/>
      <c r="R199" s="12"/>
      <c r="S199" s="12"/>
      <c r="T199" s="12"/>
    </row>
    <row r="200" spans="1:20" s="132" customFormat="1" ht="27" customHeight="1">
      <c r="A200" s="190">
        <v>8</v>
      </c>
      <c r="B200" s="190"/>
      <c r="C200" s="36" t="s">
        <v>9</v>
      </c>
      <c r="D200" s="36"/>
      <c r="E200" s="36"/>
      <c r="F200" s="36"/>
      <c r="G200" s="36"/>
      <c r="H200" s="36"/>
      <c r="I200" s="36"/>
      <c r="J200" s="36"/>
      <c r="K200" s="36"/>
      <c r="L200" s="36"/>
      <c r="M200" s="36"/>
      <c r="N200" s="36"/>
      <c r="O200" s="36"/>
      <c r="P200" s="39"/>
      <c r="Q200" s="39"/>
      <c r="R200" s="191"/>
      <c r="S200" s="191"/>
      <c r="T200" s="191"/>
    </row>
    <row r="201" spans="1:20" s="128" customFormat="1" ht="16.5" customHeight="1">
      <c r="A201" s="74"/>
      <c r="B201" s="75"/>
      <c r="C201" s="28"/>
      <c r="D201" s="28"/>
      <c r="E201" s="28"/>
      <c r="F201" s="28"/>
      <c r="G201" s="28"/>
      <c r="H201" s="28"/>
      <c r="I201" s="28"/>
      <c r="J201" s="28"/>
      <c r="K201" s="28"/>
      <c r="L201" s="28"/>
      <c r="M201" s="6"/>
      <c r="N201" s="12"/>
      <c r="O201" s="12"/>
      <c r="P201" s="12"/>
      <c r="Q201" s="12"/>
      <c r="R201" s="12"/>
      <c r="S201" s="12"/>
      <c r="T201" s="12"/>
    </row>
    <row r="202" spans="1:20" s="10" customFormat="1" ht="106.5" customHeight="1">
      <c r="A202" s="56">
        <f>A200</f>
        <v>8</v>
      </c>
      <c r="B202" s="58">
        <v>1</v>
      </c>
      <c r="C202" s="174" t="s">
        <v>82</v>
      </c>
      <c r="D202" s="169"/>
      <c r="E202" s="169"/>
      <c r="F202" s="169"/>
      <c r="G202" s="169"/>
      <c r="H202" s="169"/>
      <c r="I202" s="169"/>
      <c r="J202" s="169"/>
      <c r="K202" s="169"/>
      <c r="L202" s="169"/>
      <c r="M202" s="21"/>
      <c r="N202" s="172"/>
      <c r="O202" s="172"/>
      <c r="P202" s="172"/>
      <c r="Q202" s="172"/>
      <c r="R202" s="175"/>
      <c r="S202" s="175"/>
      <c r="T202" s="175"/>
    </row>
    <row r="203" spans="1:20" s="105" customFormat="1" ht="15" customHeight="1">
      <c r="A203" s="89"/>
      <c r="B203" s="90" t="s">
        <v>12</v>
      </c>
      <c r="C203" s="189" t="s">
        <v>42</v>
      </c>
      <c r="D203" s="189"/>
      <c r="E203" s="189"/>
      <c r="F203" s="189"/>
      <c r="G203" s="189"/>
      <c r="H203" s="189"/>
      <c r="I203" s="189"/>
      <c r="J203" s="189"/>
      <c r="K203" s="189"/>
      <c r="L203" s="189"/>
      <c r="M203" s="37" t="s">
        <v>81</v>
      </c>
      <c r="N203" s="196">
        <v>40</v>
      </c>
      <c r="O203" s="196"/>
      <c r="P203" s="194"/>
      <c r="Q203" s="194"/>
      <c r="R203" s="195">
        <f>N203*P203</f>
        <v>0</v>
      </c>
      <c r="S203" s="195"/>
      <c r="T203" s="195"/>
    </row>
    <row r="204" spans="1:20" s="105" customFormat="1" ht="15" customHeight="1">
      <c r="A204" s="89"/>
      <c r="B204" s="145" t="s">
        <v>14</v>
      </c>
      <c r="C204" s="189" t="s">
        <v>43</v>
      </c>
      <c r="D204" s="189"/>
      <c r="E204" s="189"/>
      <c r="F204" s="189"/>
      <c r="G204" s="189"/>
      <c r="H204" s="189"/>
      <c r="I204" s="189"/>
      <c r="J204" s="189"/>
      <c r="K204" s="189"/>
      <c r="L204" s="189"/>
      <c r="M204" s="37" t="s">
        <v>81</v>
      </c>
      <c r="N204" s="196">
        <v>5</v>
      </c>
      <c r="O204" s="196"/>
      <c r="P204" s="194"/>
      <c r="Q204" s="194"/>
      <c r="R204" s="195">
        <f>N204*P204</f>
        <v>0</v>
      </c>
      <c r="S204" s="195"/>
      <c r="T204" s="195"/>
    </row>
    <row r="205" spans="1:20" s="105" customFormat="1" ht="15" customHeight="1">
      <c r="A205" s="89"/>
      <c r="B205" s="145"/>
      <c r="C205" s="157"/>
      <c r="D205" s="157"/>
      <c r="E205" s="157"/>
      <c r="F205" s="157"/>
      <c r="G205" s="157"/>
      <c r="H205" s="157"/>
      <c r="I205" s="157"/>
      <c r="J205" s="157"/>
      <c r="K205" s="157"/>
      <c r="L205" s="157"/>
      <c r="M205" s="37"/>
      <c r="N205" s="158"/>
      <c r="O205" s="158"/>
      <c r="P205" s="155"/>
      <c r="Q205" s="155"/>
      <c r="R205" s="156"/>
      <c r="S205" s="156"/>
      <c r="T205" s="156"/>
    </row>
    <row r="206" spans="1:20" s="105" customFormat="1" ht="51.75" customHeight="1">
      <c r="A206" s="56">
        <v>8</v>
      </c>
      <c r="B206" s="58">
        <v>2</v>
      </c>
      <c r="C206" s="174" t="s">
        <v>62</v>
      </c>
      <c r="D206" s="169"/>
      <c r="E206" s="169"/>
      <c r="F206" s="169"/>
      <c r="G206" s="169"/>
      <c r="H206" s="169"/>
      <c r="I206" s="169"/>
      <c r="J206" s="169"/>
      <c r="K206" s="169"/>
      <c r="L206" s="169"/>
      <c r="M206" s="21"/>
      <c r="N206" s="172"/>
      <c r="O206" s="172"/>
      <c r="P206" s="172"/>
      <c r="Q206" s="172"/>
      <c r="R206" s="175"/>
      <c r="S206" s="175"/>
      <c r="T206" s="175"/>
    </row>
    <row r="207" spans="1:20" s="105" customFormat="1" ht="15" customHeight="1">
      <c r="A207" s="89"/>
      <c r="B207" s="90" t="s">
        <v>12</v>
      </c>
      <c r="C207" s="189" t="s">
        <v>63</v>
      </c>
      <c r="D207" s="189"/>
      <c r="E207" s="189"/>
      <c r="F207" s="189"/>
      <c r="G207" s="189"/>
      <c r="H207" s="189"/>
      <c r="I207" s="189"/>
      <c r="J207" s="189"/>
      <c r="K207" s="189"/>
      <c r="L207" s="189"/>
      <c r="M207" s="37" t="s">
        <v>98</v>
      </c>
      <c r="N207" s="196">
        <f>12+3+6</f>
        <v>21</v>
      </c>
      <c r="O207" s="196"/>
      <c r="P207" s="194"/>
      <c r="Q207" s="194"/>
      <c r="R207" s="195">
        <f>N207*P207</f>
        <v>0</v>
      </c>
      <c r="S207" s="195"/>
      <c r="T207" s="195"/>
    </row>
    <row r="208" spans="1:20" s="105" customFormat="1" ht="15" customHeight="1">
      <c r="A208" s="89"/>
      <c r="B208" s="145" t="s">
        <v>14</v>
      </c>
      <c r="C208" s="189" t="s">
        <v>64</v>
      </c>
      <c r="D208" s="189"/>
      <c r="E208" s="189"/>
      <c r="F208" s="189"/>
      <c r="G208" s="189"/>
      <c r="H208" s="189"/>
      <c r="I208" s="189"/>
      <c r="J208" s="189"/>
      <c r="K208" s="189"/>
      <c r="L208" s="189"/>
      <c r="M208" s="37" t="s">
        <v>98</v>
      </c>
      <c r="N208" s="196">
        <v>1</v>
      </c>
      <c r="O208" s="196"/>
      <c r="P208" s="194"/>
      <c r="Q208" s="194"/>
      <c r="R208" s="195">
        <f>N208*P208</f>
        <v>0</v>
      </c>
      <c r="S208" s="195"/>
      <c r="T208" s="195"/>
    </row>
    <row r="209" spans="1:20" s="128" customFormat="1" ht="16.5" customHeight="1">
      <c r="A209" s="74"/>
      <c r="B209" s="75"/>
      <c r="C209" s="28"/>
      <c r="D209" s="28"/>
      <c r="E209" s="28"/>
      <c r="F209" s="28"/>
      <c r="G209" s="28"/>
      <c r="H209" s="28"/>
      <c r="I209" s="28"/>
      <c r="J209" s="28"/>
      <c r="K209" s="28"/>
      <c r="L209" s="28"/>
      <c r="M209" s="6"/>
      <c r="N209" s="12"/>
      <c r="O209" s="12"/>
      <c r="P209" s="12"/>
      <c r="Q209" s="12"/>
      <c r="R209" s="12"/>
      <c r="S209" s="12"/>
      <c r="T209" s="12"/>
    </row>
    <row r="210" spans="1:20" s="128" customFormat="1" ht="53.25" customHeight="1">
      <c r="A210" s="56">
        <v>8</v>
      </c>
      <c r="B210" s="58" t="s">
        <v>0</v>
      </c>
      <c r="C210" s="174" t="s">
        <v>108</v>
      </c>
      <c r="D210" s="169"/>
      <c r="E210" s="169"/>
      <c r="F210" s="169"/>
      <c r="G210" s="169"/>
      <c r="H210" s="169"/>
      <c r="I210" s="169"/>
      <c r="J210" s="169"/>
      <c r="K210" s="169"/>
      <c r="L210" s="169"/>
      <c r="M210" s="21" t="s">
        <v>98</v>
      </c>
      <c r="N210" s="172">
        <v>4</v>
      </c>
      <c r="O210" s="172"/>
      <c r="P210" s="173"/>
      <c r="Q210" s="173"/>
      <c r="R210" s="175">
        <f>N210*P210</f>
        <v>0</v>
      </c>
      <c r="S210" s="175"/>
      <c r="T210" s="175"/>
    </row>
    <row r="211" spans="1:20" s="128" customFormat="1" ht="16.5" customHeight="1">
      <c r="A211" s="74"/>
      <c r="B211" s="75"/>
      <c r="C211" s="28"/>
      <c r="D211" s="28"/>
      <c r="E211" s="28"/>
      <c r="F211" s="28"/>
      <c r="G211" s="28"/>
      <c r="H211" s="28"/>
      <c r="I211" s="28"/>
      <c r="J211" s="28"/>
      <c r="K211" s="28"/>
      <c r="L211" s="28"/>
      <c r="M211" s="6"/>
      <c r="N211" s="12"/>
      <c r="O211" s="12"/>
      <c r="P211" s="12"/>
      <c r="Q211" s="12"/>
      <c r="R211" s="12"/>
      <c r="S211" s="12"/>
      <c r="T211" s="12"/>
    </row>
    <row r="212" spans="1:20" s="10" customFormat="1" ht="123.75" customHeight="1">
      <c r="A212" s="56">
        <f>A200</f>
        <v>8</v>
      </c>
      <c r="B212" s="58" t="s">
        <v>38</v>
      </c>
      <c r="C212" s="174" t="s">
        <v>11</v>
      </c>
      <c r="D212" s="169"/>
      <c r="E212" s="169"/>
      <c r="F212" s="169"/>
      <c r="G212" s="169"/>
      <c r="H212" s="169"/>
      <c r="I212" s="169"/>
      <c r="J212" s="169"/>
      <c r="K212" s="169"/>
      <c r="L212" s="169"/>
      <c r="M212" s="21" t="s">
        <v>98</v>
      </c>
      <c r="N212" s="172">
        <v>3</v>
      </c>
      <c r="O212" s="172"/>
      <c r="P212" s="173"/>
      <c r="Q212" s="173"/>
      <c r="R212" s="175">
        <f>N212*P212</f>
        <v>0</v>
      </c>
      <c r="S212" s="175"/>
      <c r="T212" s="175"/>
    </row>
    <row r="213" spans="1:20" s="10" customFormat="1" ht="12.75">
      <c r="A213" s="56"/>
      <c r="B213" s="58"/>
      <c r="C213" s="35"/>
      <c r="D213" s="22"/>
      <c r="E213" s="22"/>
      <c r="F213" s="22"/>
      <c r="G213" s="22"/>
      <c r="H213" s="22"/>
      <c r="I213" s="22"/>
      <c r="J213" s="22"/>
      <c r="K213" s="22"/>
      <c r="L213" s="22"/>
      <c r="M213" s="21"/>
      <c r="N213" s="12"/>
      <c r="O213" s="12"/>
      <c r="P213" s="13"/>
      <c r="Q213" s="13"/>
      <c r="R213" s="124"/>
      <c r="S213" s="124"/>
      <c r="T213" s="124"/>
    </row>
    <row r="214" spans="1:20" s="10" customFormat="1" ht="80.25" customHeight="1">
      <c r="A214" s="56">
        <f>A202</f>
        <v>8</v>
      </c>
      <c r="B214" s="58" t="s">
        <v>55</v>
      </c>
      <c r="C214" s="174" t="s">
        <v>178</v>
      </c>
      <c r="D214" s="169"/>
      <c r="E214" s="169"/>
      <c r="F214" s="169"/>
      <c r="G214" s="169"/>
      <c r="H214" s="169"/>
      <c r="I214" s="169"/>
      <c r="J214" s="169"/>
      <c r="K214" s="169"/>
      <c r="L214" s="169"/>
      <c r="M214" s="21" t="s">
        <v>98</v>
      </c>
      <c r="N214" s="172">
        <v>1</v>
      </c>
      <c r="O214" s="172"/>
      <c r="P214" s="173"/>
      <c r="Q214" s="173"/>
      <c r="R214" s="175">
        <f>N214*P214</f>
        <v>0</v>
      </c>
      <c r="S214" s="175"/>
      <c r="T214" s="175"/>
    </row>
    <row r="215" spans="1:20" s="128" customFormat="1" ht="11.25" customHeight="1">
      <c r="A215" s="74"/>
      <c r="B215" s="75"/>
      <c r="C215" s="28"/>
      <c r="D215" s="28"/>
      <c r="E215" s="28"/>
      <c r="F215" s="28"/>
      <c r="G215" s="28"/>
      <c r="H215" s="28"/>
      <c r="I215" s="28"/>
      <c r="J215" s="28"/>
      <c r="K215" s="28"/>
      <c r="L215" s="28"/>
      <c r="M215" s="6"/>
      <c r="N215" s="12"/>
      <c r="O215" s="12"/>
      <c r="P215" s="12"/>
      <c r="Q215" s="12"/>
      <c r="R215" s="12"/>
      <c r="S215" s="12"/>
      <c r="T215" s="12"/>
    </row>
    <row r="216" spans="1:20" s="10" customFormat="1" ht="101.25" customHeight="1">
      <c r="A216" s="56">
        <f>A200</f>
        <v>8</v>
      </c>
      <c r="B216" s="58" t="s">
        <v>33</v>
      </c>
      <c r="C216" s="174" t="s">
        <v>60</v>
      </c>
      <c r="D216" s="174"/>
      <c r="E216" s="174"/>
      <c r="F216" s="174"/>
      <c r="G216" s="174"/>
      <c r="H216" s="174"/>
      <c r="I216" s="174"/>
      <c r="J216" s="174"/>
      <c r="K216" s="174"/>
      <c r="L216" s="174"/>
      <c r="M216" s="21"/>
      <c r="N216" s="172"/>
      <c r="O216" s="172"/>
      <c r="P216" s="172"/>
      <c r="Q216" s="172"/>
      <c r="R216" s="175"/>
      <c r="S216" s="175"/>
      <c r="T216" s="175"/>
    </row>
    <row r="217" spans="1:20" s="105" customFormat="1" ht="17.25" customHeight="1">
      <c r="A217" s="89"/>
      <c r="B217" s="90"/>
      <c r="C217" s="188" t="s">
        <v>13</v>
      </c>
      <c r="D217" s="189"/>
      <c r="E217" s="189"/>
      <c r="F217" s="189"/>
      <c r="G217" s="189"/>
      <c r="H217" s="189"/>
      <c r="I217" s="189"/>
      <c r="J217" s="189"/>
      <c r="K217" s="189"/>
      <c r="L217" s="189"/>
      <c r="M217" s="37" t="s">
        <v>98</v>
      </c>
      <c r="N217" s="196">
        <v>3</v>
      </c>
      <c r="O217" s="196"/>
      <c r="P217" s="194"/>
      <c r="Q217" s="194"/>
      <c r="R217" s="195">
        <f>N217*P217</f>
        <v>0</v>
      </c>
      <c r="S217" s="195"/>
      <c r="T217" s="195"/>
    </row>
    <row r="218" spans="1:20" s="128" customFormat="1" ht="11.25" customHeight="1">
      <c r="A218" s="74"/>
      <c r="B218" s="75"/>
      <c r="C218" s="28"/>
      <c r="D218" s="28"/>
      <c r="E218" s="28"/>
      <c r="F218" s="28"/>
      <c r="G218" s="28"/>
      <c r="H218" s="28"/>
      <c r="I218" s="28"/>
      <c r="J218" s="28"/>
      <c r="K218" s="28"/>
      <c r="L218" s="28"/>
      <c r="M218" s="6"/>
      <c r="N218" s="12"/>
      <c r="O218" s="12"/>
      <c r="P218" s="12"/>
      <c r="Q218" s="12"/>
      <c r="R218" s="12"/>
      <c r="S218" s="12"/>
      <c r="T218" s="12"/>
    </row>
    <row r="219" spans="1:20" s="10" customFormat="1" ht="101.25" customHeight="1">
      <c r="A219" s="56">
        <f>A200</f>
        <v>8</v>
      </c>
      <c r="B219" s="58" t="s">
        <v>56</v>
      </c>
      <c r="C219" s="174" t="s">
        <v>15</v>
      </c>
      <c r="D219" s="174"/>
      <c r="E219" s="174"/>
      <c r="F219" s="174"/>
      <c r="G219" s="174"/>
      <c r="H219" s="174"/>
      <c r="I219" s="174"/>
      <c r="J219" s="174"/>
      <c r="K219" s="174"/>
      <c r="L219" s="174"/>
      <c r="M219" s="21" t="s">
        <v>98</v>
      </c>
      <c r="N219" s="172">
        <v>5</v>
      </c>
      <c r="O219" s="172"/>
      <c r="P219" s="173"/>
      <c r="Q219" s="173"/>
      <c r="R219" s="175">
        <f>N219*P219</f>
        <v>0</v>
      </c>
      <c r="S219" s="175"/>
      <c r="T219" s="175"/>
    </row>
    <row r="220" spans="1:20" s="10" customFormat="1" ht="12.75">
      <c r="A220" s="56"/>
      <c r="B220" s="58"/>
      <c r="C220" s="35"/>
      <c r="D220" s="35"/>
      <c r="E220" s="35"/>
      <c r="F220" s="35"/>
      <c r="G220" s="35"/>
      <c r="H220" s="35"/>
      <c r="I220" s="35"/>
      <c r="J220" s="35"/>
      <c r="K220" s="35"/>
      <c r="L220" s="35"/>
      <c r="M220" s="21"/>
      <c r="N220" s="12"/>
      <c r="O220" s="12"/>
      <c r="P220" s="13"/>
      <c r="Q220" s="13"/>
      <c r="R220" s="124"/>
      <c r="S220" s="124"/>
      <c r="T220" s="124"/>
    </row>
    <row r="221" spans="1:20" s="10" customFormat="1" ht="101.25" customHeight="1">
      <c r="A221" s="56">
        <f>A202</f>
        <v>8</v>
      </c>
      <c r="B221" s="58" t="s">
        <v>54</v>
      </c>
      <c r="C221" s="174" t="s">
        <v>162</v>
      </c>
      <c r="D221" s="174"/>
      <c r="E221" s="174"/>
      <c r="F221" s="174"/>
      <c r="G221" s="174"/>
      <c r="H221" s="174"/>
      <c r="I221" s="174"/>
      <c r="J221" s="174"/>
      <c r="K221" s="174"/>
      <c r="L221" s="174"/>
      <c r="M221" s="21" t="s">
        <v>98</v>
      </c>
      <c r="N221" s="172">
        <v>1</v>
      </c>
      <c r="O221" s="172"/>
      <c r="P221" s="173"/>
      <c r="Q221" s="173"/>
      <c r="R221" s="175">
        <f>N221*P221</f>
        <v>0</v>
      </c>
      <c r="S221" s="175"/>
      <c r="T221" s="175"/>
    </row>
    <row r="222" spans="1:20" s="128" customFormat="1" ht="11.25" customHeight="1">
      <c r="A222" s="74"/>
      <c r="B222" s="75"/>
      <c r="C222" s="28"/>
      <c r="D222" s="28"/>
      <c r="E222" s="28"/>
      <c r="F222" s="28"/>
      <c r="G222" s="28"/>
      <c r="H222" s="28"/>
      <c r="I222" s="28"/>
      <c r="J222" s="28"/>
      <c r="K222" s="28"/>
      <c r="L222" s="28"/>
      <c r="M222" s="6"/>
      <c r="N222" s="12"/>
      <c r="O222" s="12"/>
      <c r="P222" s="12"/>
      <c r="Q222" s="12"/>
      <c r="R222" s="12"/>
      <c r="S222" s="12"/>
      <c r="T222" s="12"/>
    </row>
    <row r="223" spans="1:20" s="10" customFormat="1" ht="115.5" customHeight="1">
      <c r="A223" s="56">
        <f>A200</f>
        <v>8</v>
      </c>
      <c r="B223" s="58" t="s">
        <v>57</v>
      </c>
      <c r="C223" s="174" t="s">
        <v>61</v>
      </c>
      <c r="D223" s="174"/>
      <c r="E223" s="174"/>
      <c r="F223" s="174"/>
      <c r="G223" s="174"/>
      <c r="H223" s="174"/>
      <c r="I223" s="174"/>
      <c r="J223" s="174"/>
      <c r="K223" s="174"/>
      <c r="L223" s="174"/>
      <c r="M223" s="21" t="s">
        <v>98</v>
      </c>
      <c r="N223" s="172">
        <v>3</v>
      </c>
      <c r="O223" s="172"/>
      <c r="P223" s="173"/>
      <c r="Q223" s="173"/>
      <c r="R223" s="175">
        <f>N223*P223</f>
        <v>0</v>
      </c>
      <c r="S223" s="175"/>
      <c r="T223" s="175"/>
    </row>
    <row r="224" spans="1:20" s="10" customFormat="1" ht="12.75">
      <c r="A224" s="56"/>
      <c r="B224" s="58"/>
      <c r="C224" s="35"/>
      <c r="D224" s="35"/>
      <c r="E224" s="35"/>
      <c r="F224" s="35"/>
      <c r="G224" s="35"/>
      <c r="H224" s="35"/>
      <c r="I224" s="35"/>
      <c r="J224" s="35"/>
      <c r="K224" s="35"/>
      <c r="L224" s="35"/>
      <c r="M224" s="21"/>
      <c r="N224" s="12"/>
      <c r="O224" s="12"/>
      <c r="P224" s="13"/>
      <c r="Q224" s="13"/>
      <c r="R224" s="124"/>
      <c r="S224" s="124"/>
      <c r="T224" s="124"/>
    </row>
    <row r="225" spans="1:20" s="10" customFormat="1" ht="115.5" customHeight="1">
      <c r="A225" s="56">
        <f>A202</f>
        <v>8</v>
      </c>
      <c r="B225" s="58" t="s">
        <v>58</v>
      </c>
      <c r="C225" s="174" t="s">
        <v>163</v>
      </c>
      <c r="D225" s="174"/>
      <c r="E225" s="174"/>
      <c r="F225" s="174"/>
      <c r="G225" s="174"/>
      <c r="H225" s="174"/>
      <c r="I225" s="174"/>
      <c r="J225" s="174"/>
      <c r="K225" s="174"/>
      <c r="L225" s="174"/>
      <c r="M225" s="21" t="s">
        <v>98</v>
      </c>
      <c r="N225" s="172">
        <v>2</v>
      </c>
      <c r="O225" s="172"/>
      <c r="P225" s="173"/>
      <c r="Q225" s="173"/>
      <c r="R225" s="175">
        <f>N225*P225</f>
        <v>0</v>
      </c>
      <c r="S225" s="175"/>
      <c r="T225" s="175"/>
    </row>
    <row r="226" spans="1:20" s="128" customFormat="1" ht="11.25" customHeight="1">
      <c r="A226" s="74"/>
      <c r="B226" s="75"/>
      <c r="C226" s="28"/>
      <c r="D226" s="28"/>
      <c r="E226" s="28"/>
      <c r="F226" s="28"/>
      <c r="G226" s="28"/>
      <c r="H226" s="28"/>
      <c r="I226" s="28"/>
      <c r="J226" s="28"/>
      <c r="K226" s="28"/>
      <c r="L226" s="28"/>
      <c r="M226" s="6"/>
      <c r="N226" s="12"/>
      <c r="O226" s="12"/>
      <c r="P226" s="12"/>
      <c r="Q226" s="12"/>
      <c r="R226" s="12"/>
      <c r="S226" s="12"/>
      <c r="T226" s="12"/>
    </row>
    <row r="227" spans="1:20" s="10" customFormat="1" ht="94.5" customHeight="1">
      <c r="A227" s="56">
        <f>A202</f>
        <v>8</v>
      </c>
      <c r="B227" s="58" t="s">
        <v>59</v>
      </c>
      <c r="C227" s="174" t="s">
        <v>16</v>
      </c>
      <c r="D227" s="174"/>
      <c r="E227" s="174"/>
      <c r="F227" s="174"/>
      <c r="G227" s="174"/>
      <c r="H227" s="174"/>
      <c r="I227" s="174"/>
      <c r="J227" s="174"/>
      <c r="K227" s="174"/>
      <c r="L227" s="174"/>
      <c r="M227" s="21" t="s">
        <v>98</v>
      </c>
      <c r="N227" s="172">
        <v>3</v>
      </c>
      <c r="O227" s="172"/>
      <c r="P227" s="173"/>
      <c r="Q227" s="173"/>
      <c r="R227" s="175">
        <f>N227*P227</f>
        <v>0</v>
      </c>
      <c r="S227" s="175"/>
      <c r="T227" s="175"/>
    </row>
    <row r="228" spans="1:20" s="128" customFormat="1" ht="11.25" customHeight="1">
      <c r="A228" s="74"/>
      <c r="B228" s="75"/>
      <c r="C228" s="28"/>
      <c r="D228" s="28"/>
      <c r="E228" s="28"/>
      <c r="F228" s="28"/>
      <c r="G228" s="28"/>
      <c r="H228" s="28"/>
      <c r="I228" s="28"/>
      <c r="J228" s="28"/>
      <c r="K228" s="28"/>
      <c r="L228" s="28"/>
      <c r="M228" s="6"/>
      <c r="N228" s="12"/>
      <c r="O228" s="12"/>
      <c r="P228" s="12"/>
      <c r="Q228" s="12"/>
      <c r="R228" s="12"/>
      <c r="S228" s="12"/>
      <c r="T228" s="12"/>
    </row>
    <row r="229" spans="1:20" s="10" customFormat="1" ht="94.5" customHeight="1">
      <c r="A229" s="56">
        <f>A202</f>
        <v>8</v>
      </c>
      <c r="B229" s="58" t="s">
        <v>107</v>
      </c>
      <c r="C229" s="174" t="s">
        <v>17</v>
      </c>
      <c r="D229" s="174"/>
      <c r="E229" s="174"/>
      <c r="F229" s="174"/>
      <c r="G229" s="174"/>
      <c r="H229" s="174"/>
      <c r="I229" s="174"/>
      <c r="J229" s="174"/>
      <c r="K229" s="174"/>
      <c r="L229" s="174"/>
      <c r="M229" s="21"/>
      <c r="N229" s="172"/>
      <c r="O229" s="172"/>
      <c r="P229" s="172"/>
      <c r="Q229" s="172"/>
      <c r="R229" s="175"/>
      <c r="S229" s="175"/>
      <c r="T229" s="175"/>
    </row>
    <row r="230" spans="1:20" s="105" customFormat="1" ht="18.75" customHeight="1">
      <c r="A230" s="91"/>
      <c r="B230" s="92"/>
      <c r="C230" s="188" t="s">
        <v>18</v>
      </c>
      <c r="D230" s="189"/>
      <c r="E230" s="189"/>
      <c r="F230" s="189"/>
      <c r="G230" s="189"/>
      <c r="H230" s="189"/>
      <c r="I230" s="189"/>
      <c r="J230" s="189"/>
      <c r="K230" s="189"/>
      <c r="L230" s="189"/>
      <c r="M230" s="38" t="s">
        <v>98</v>
      </c>
      <c r="N230" s="182">
        <v>5</v>
      </c>
      <c r="O230" s="182"/>
      <c r="P230" s="183"/>
      <c r="Q230" s="183"/>
      <c r="R230" s="184">
        <f>N230*P230</f>
        <v>0</v>
      </c>
      <c r="S230" s="184"/>
      <c r="T230" s="184"/>
    </row>
    <row r="231" spans="1:20" s="105" customFormat="1" ht="18.75" customHeight="1">
      <c r="A231" s="91"/>
      <c r="B231" s="92"/>
      <c r="C231" s="188" t="s">
        <v>19</v>
      </c>
      <c r="D231" s="189"/>
      <c r="E231" s="189"/>
      <c r="F231" s="189"/>
      <c r="G231" s="189"/>
      <c r="H231" s="189"/>
      <c r="I231" s="189"/>
      <c r="J231" s="189"/>
      <c r="K231" s="189"/>
      <c r="L231" s="189"/>
      <c r="M231" s="38" t="s">
        <v>98</v>
      </c>
      <c r="N231" s="182">
        <v>5</v>
      </c>
      <c r="O231" s="182"/>
      <c r="P231" s="183"/>
      <c r="Q231" s="183"/>
      <c r="R231" s="184">
        <f>N231*P231</f>
        <v>0</v>
      </c>
      <c r="S231" s="184"/>
      <c r="T231" s="184"/>
    </row>
    <row r="232" spans="1:20" s="128" customFormat="1" ht="11.25" customHeight="1">
      <c r="A232" s="74"/>
      <c r="B232" s="75"/>
      <c r="C232" s="28"/>
      <c r="D232" s="28"/>
      <c r="E232" s="28"/>
      <c r="F232" s="28"/>
      <c r="G232" s="28"/>
      <c r="H232" s="28"/>
      <c r="I232" s="28"/>
      <c r="J232" s="28"/>
      <c r="K232" s="28"/>
      <c r="L232" s="28"/>
      <c r="M232" s="6"/>
      <c r="N232" s="12"/>
      <c r="O232" s="12"/>
      <c r="P232" s="12"/>
      <c r="Q232" s="12"/>
      <c r="R232" s="12"/>
      <c r="S232" s="12"/>
      <c r="T232" s="12"/>
    </row>
    <row r="233" spans="1:20" s="10" customFormat="1" ht="94.5" customHeight="1">
      <c r="A233" s="56">
        <f>A202</f>
        <v>8</v>
      </c>
      <c r="B233" s="58" t="s">
        <v>173</v>
      </c>
      <c r="C233" s="174" t="s">
        <v>20</v>
      </c>
      <c r="D233" s="174"/>
      <c r="E233" s="174"/>
      <c r="F233" s="174"/>
      <c r="G233" s="174"/>
      <c r="H233" s="174"/>
      <c r="I233" s="174"/>
      <c r="J233" s="174"/>
      <c r="K233" s="174"/>
      <c r="L233" s="174"/>
      <c r="M233" s="21"/>
      <c r="N233" s="172"/>
      <c r="O233" s="172"/>
      <c r="P233" s="172"/>
      <c r="Q233" s="172"/>
      <c r="R233" s="175"/>
      <c r="S233" s="175"/>
      <c r="T233" s="175"/>
    </row>
    <row r="234" spans="1:20" s="105" customFormat="1" ht="18.75" customHeight="1">
      <c r="A234" s="91"/>
      <c r="B234" s="92"/>
      <c r="C234" s="188" t="s">
        <v>21</v>
      </c>
      <c r="D234" s="189"/>
      <c r="E234" s="189"/>
      <c r="F234" s="189"/>
      <c r="G234" s="189"/>
      <c r="H234" s="189"/>
      <c r="I234" s="189"/>
      <c r="J234" s="189"/>
      <c r="K234" s="189"/>
      <c r="L234" s="189"/>
      <c r="M234" s="38" t="s">
        <v>98</v>
      </c>
      <c r="N234" s="182">
        <v>5</v>
      </c>
      <c r="O234" s="182"/>
      <c r="P234" s="183"/>
      <c r="Q234" s="183"/>
      <c r="R234" s="184">
        <f>N234*P234</f>
        <v>0</v>
      </c>
      <c r="S234" s="184"/>
      <c r="T234" s="184"/>
    </row>
    <row r="235" spans="1:20" s="128" customFormat="1" ht="11.25" customHeight="1">
      <c r="A235" s="74"/>
      <c r="B235" s="75"/>
      <c r="C235" s="28"/>
      <c r="D235" s="28"/>
      <c r="E235" s="28"/>
      <c r="F235" s="28"/>
      <c r="G235" s="28"/>
      <c r="H235" s="28"/>
      <c r="I235" s="28"/>
      <c r="J235" s="28"/>
      <c r="K235" s="28"/>
      <c r="L235" s="28"/>
      <c r="M235" s="6"/>
      <c r="N235" s="12"/>
      <c r="O235" s="12"/>
      <c r="P235" s="12"/>
      <c r="Q235" s="12"/>
      <c r="R235" s="12"/>
      <c r="S235" s="12"/>
      <c r="T235" s="12"/>
    </row>
    <row r="236" spans="1:20" s="10" customFormat="1" ht="94.5" customHeight="1">
      <c r="A236" s="56">
        <f>A202</f>
        <v>8</v>
      </c>
      <c r="B236" s="58" t="s">
        <v>150</v>
      </c>
      <c r="C236" s="169" t="s">
        <v>22</v>
      </c>
      <c r="D236" s="169"/>
      <c r="E236" s="169"/>
      <c r="F236" s="169"/>
      <c r="G236" s="169"/>
      <c r="H236" s="169"/>
      <c r="I236" s="169"/>
      <c r="J236" s="169"/>
      <c r="K236" s="169"/>
      <c r="L236" s="169"/>
      <c r="M236" s="21" t="s">
        <v>98</v>
      </c>
      <c r="N236" s="172">
        <v>5</v>
      </c>
      <c r="O236" s="172"/>
      <c r="P236" s="173"/>
      <c r="Q236" s="173"/>
      <c r="R236" s="175">
        <f>N236*P236</f>
        <v>0</v>
      </c>
      <c r="S236" s="175"/>
      <c r="T236" s="175"/>
    </row>
    <row r="237" spans="1:20" s="128" customFormat="1" ht="16.5" customHeight="1">
      <c r="A237" s="74"/>
      <c r="B237" s="75"/>
      <c r="C237" s="28"/>
      <c r="D237" s="28"/>
      <c r="E237" s="28"/>
      <c r="F237" s="28"/>
      <c r="G237" s="28"/>
      <c r="H237" s="28"/>
      <c r="I237" s="28"/>
      <c r="J237" s="28"/>
      <c r="K237" s="28"/>
      <c r="L237" s="28"/>
      <c r="M237" s="6"/>
      <c r="N237" s="12"/>
      <c r="O237" s="12"/>
      <c r="P237" s="12"/>
      <c r="Q237" s="12"/>
      <c r="R237" s="12"/>
      <c r="S237" s="12"/>
      <c r="T237" s="12"/>
    </row>
    <row r="238" spans="1:20" s="10" customFormat="1" ht="126.75" customHeight="1">
      <c r="A238" s="56">
        <f>A200</f>
        <v>8</v>
      </c>
      <c r="B238" s="58" t="s">
        <v>174</v>
      </c>
      <c r="C238" s="174" t="s">
        <v>23</v>
      </c>
      <c r="D238" s="174"/>
      <c r="E238" s="174"/>
      <c r="F238" s="174"/>
      <c r="G238" s="174"/>
      <c r="H238" s="174"/>
      <c r="I238" s="174"/>
      <c r="J238" s="174"/>
      <c r="K238" s="174"/>
      <c r="L238" s="174"/>
      <c r="M238" s="21"/>
      <c r="N238" s="172"/>
      <c r="O238" s="172"/>
      <c r="P238" s="172"/>
      <c r="Q238" s="172"/>
      <c r="R238" s="175"/>
      <c r="S238" s="175"/>
      <c r="T238" s="175"/>
    </row>
    <row r="239" spans="1:20" s="105" customFormat="1" ht="18.75" customHeight="1">
      <c r="A239" s="91"/>
      <c r="B239" s="92"/>
      <c r="C239" s="188" t="s">
        <v>24</v>
      </c>
      <c r="D239" s="189"/>
      <c r="E239" s="189"/>
      <c r="F239" s="189"/>
      <c r="G239" s="189"/>
      <c r="H239" s="189"/>
      <c r="I239" s="189"/>
      <c r="J239" s="189"/>
      <c r="K239" s="189"/>
      <c r="L239" s="189"/>
      <c r="M239" s="38" t="s">
        <v>10</v>
      </c>
      <c r="N239" s="182">
        <v>15</v>
      </c>
      <c r="O239" s="182"/>
      <c r="P239" s="183"/>
      <c r="Q239" s="183"/>
      <c r="R239" s="184">
        <f aca="true" t="shared" si="0" ref="R239:R247">N239*P239</f>
        <v>0</v>
      </c>
      <c r="S239" s="184"/>
      <c r="T239" s="184"/>
    </row>
    <row r="240" spans="1:20" s="105" customFormat="1" ht="18.75" customHeight="1">
      <c r="A240" s="91"/>
      <c r="B240" s="92"/>
      <c r="C240" s="188" t="s">
        <v>25</v>
      </c>
      <c r="D240" s="189"/>
      <c r="E240" s="189"/>
      <c r="F240" s="189"/>
      <c r="G240" s="189"/>
      <c r="H240" s="189"/>
      <c r="I240" s="189"/>
      <c r="J240" s="189"/>
      <c r="K240" s="189"/>
      <c r="L240" s="189"/>
      <c r="M240" s="38" t="s">
        <v>98</v>
      </c>
      <c r="N240" s="182">
        <v>9</v>
      </c>
      <c r="O240" s="182"/>
      <c r="P240" s="183"/>
      <c r="Q240" s="183"/>
      <c r="R240" s="184">
        <f t="shared" si="0"/>
        <v>0</v>
      </c>
      <c r="S240" s="184"/>
      <c r="T240" s="184"/>
    </row>
    <row r="241" spans="1:20" s="105" customFormat="1" ht="18.75" customHeight="1">
      <c r="A241" s="91"/>
      <c r="B241" s="92"/>
      <c r="C241" s="188" t="s">
        <v>26</v>
      </c>
      <c r="D241" s="189"/>
      <c r="E241" s="189"/>
      <c r="F241" s="189"/>
      <c r="G241" s="189"/>
      <c r="H241" s="189"/>
      <c r="I241" s="189"/>
      <c r="J241" s="189"/>
      <c r="K241" s="189"/>
      <c r="L241" s="189"/>
      <c r="M241" s="38" t="s">
        <v>98</v>
      </c>
      <c r="N241" s="182">
        <v>9</v>
      </c>
      <c r="O241" s="182"/>
      <c r="P241" s="183"/>
      <c r="Q241" s="183"/>
      <c r="R241" s="184">
        <f t="shared" si="0"/>
        <v>0</v>
      </c>
      <c r="S241" s="184"/>
      <c r="T241" s="184"/>
    </row>
    <row r="242" spans="1:20" s="105" customFormat="1" ht="18.75" customHeight="1">
      <c r="A242" s="91"/>
      <c r="B242" s="92"/>
      <c r="C242" s="188" t="s">
        <v>27</v>
      </c>
      <c r="D242" s="189"/>
      <c r="E242" s="189"/>
      <c r="F242" s="189"/>
      <c r="G242" s="189"/>
      <c r="H242" s="189"/>
      <c r="I242" s="189"/>
      <c r="J242" s="189"/>
      <c r="K242" s="189"/>
      <c r="L242" s="189"/>
      <c r="M242" s="38" t="s">
        <v>98</v>
      </c>
      <c r="N242" s="182">
        <v>2</v>
      </c>
      <c r="O242" s="182"/>
      <c r="P242" s="183"/>
      <c r="Q242" s="183"/>
      <c r="R242" s="184">
        <f t="shared" si="0"/>
        <v>0</v>
      </c>
      <c r="S242" s="184"/>
      <c r="T242" s="184"/>
    </row>
    <row r="243" spans="1:20" s="105" customFormat="1" ht="18.75" customHeight="1">
      <c r="A243" s="91"/>
      <c r="B243" s="92"/>
      <c r="C243" s="188" t="s">
        <v>28</v>
      </c>
      <c r="D243" s="189"/>
      <c r="E243" s="189"/>
      <c r="F243" s="189"/>
      <c r="G243" s="189"/>
      <c r="H243" s="189"/>
      <c r="I243" s="189"/>
      <c r="J243" s="189"/>
      <c r="K243" s="189"/>
      <c r="L243" s="189"/>
      <c r="M243" s="38" t="s">
        <v>10</v>
      </c>
      <c r="N243" s="182">
        <v>3</v>
      </c>
      <c r="O243" s="182"/>
      <c r="P243" s="183"/>
      <c r="Q243" s="183"/>
      <c r="R243" s="184">
        <f t="shared" si="0"/>
        <v>0</v>
      </c>
      <c r="S243" s="184"/>
      <c r="T243" s="184"/>
    </row>
    <row r="244" spans="1:20" s="105" customFormat="1" ht="18.75" customHeight="1">
      <c r="A244" s="91"/>
      <c r="B244" s="92"/>
      <c r="C244" s="188" t="s">
        <v>29</v>
      </c>
      <c r="D244" s="189"/>
      <c r="E244" s="189"/>
      <c r="F244" s="189"/>
      <c r="G244" s="189"/>
      <c r="H244" s="189"/>
      <c r="I244" s="189"/>
      <c r="J244" s="189"/>
      <c r="K244" s="189"/>
      <c r="L244" s="189"/>
      <c r="M244" s="38" t="s">
        <v>98</v>
      </c>
      <c r="N244" s="182">
        <v>4</v>
      </c>
      <c r="O244" s="182"/>
      <c r="P244" s="183"/>
      <c r="Q244" s="183"/>
      <c r="R244" s="184">
        <f t="shared" si="0"/>
        <v>0</v>
      </c>
      <c r="S244" s="184"/>
      <c r="T244" s="184"/>
    </row>
    <row r="245" spans="1:20" s="105" customFormat="1" ht="18.75" customHeight="1">
      <c r="A245" s="91"/>
      <c r="B245" s="92"/>
      <c r="C245" s="188" t="s">
        <v>30</v>
      </c>
      <c r="D245" s="189"/>
      <c r="E245" s="189"/>
      <c r="F245" s="189"/>
      <c r="G245" s="189"/>
      <c r="H245" s="189"/>
      <c r="I245" s="189"/>
      <c r="J245" s="189"/>
      <c r="K245" s="189"/>
      <c r="L245" s="189"/>
      <c r="M245" s="38" t="s">
        <v>98</v>
      </c>
      <c r="N245" s="182">
        <v>4</v>
      </c>
      <c r="O245" s="182"/>
      <c r="P245" s="183"/>
      <c r="Q245" s="183"/>
      <c r="R245" s="184">
        <f t="shared" si="0"/>
        <v>0</v>
      </c>
      <c r="S245" s="184"/>
      <c r="T245" s="184"/>
    </row>
    <row r="246" spans="1:20" s="105" customFormat="1" ht="18.75" customHeight="1">
      <c r="A246" s="91"/>
      <c r="B246" s="92"/>
      <c r="C246" s="188" t="s">
        <v>31</v>
      </c>
      <c r="D246" s="189"/>
      <c r="E246" s="189"/>
      <c r="F246" s="189"/>
      <c r="G246" s="189"/>
      <c r="H246" s="189"/>
      <c r="I246" s="189"/>
      <c r="J246" s="189"/>
      <c r="K246" s="189"/>
      <c r="L246" s="189"/>
      <c r="M246" s="38" t="s">
        <v>98</v>
      </c>
      <c r="N246" s="182">
        <v>4</v>
      </c>
      <c r="O246" s="182"/>
      <c r="P246" s="183"/>
      <c r="Q246" s="183"/>
      <c r="R246" s="184">
        <f t="shared" si="0"/>
        <v>0</v>
      </c>
      <c r="S246" s="184"/>
      <c r="T246" s="184"/>
    </row>
    <row r="247" spans="1:20" s="105" customFormat="1" ht="18.75" customHeight="1">
      <c r="A247" s="91"/>
      <c r="B247" s="92"/>
      <c r="C247" s="188" t="s">
        <v>32</v>
      </c>
      <c r="D247" s="189"/>
      <c r="E247" s="189"/>
      <c r="F247" s="189"/>
      <c r="G247" s="189"/>
      <c r="H247" s="189"/>
      <c r="I247" s="189"/>
      <c r="J247" s="189"/>
      <c r="K247" s="189"/>
      <c r="L247" s="189"/>
      <c r="M247" s="38" t="s">
        <v>98</v>
      </c>
      <c r="N247" s="182">
        <v>4</v>
      </c>
      <c r="O247" s="182"/>
      <c r="P247" s="183"/>
      <c r="Q247" s="183"/>
      <c r="R247" s="184">
        <f t="shared" si="0"/>
        <v>0</v>
      </c>
      <c r="S247" s="184"/>
      <c r="T247" s="184"/>
    </row>
    <row r="248" spans="1:20" s="105" customFormat="1" ht="18.75" customHeight="1">
      <c r="A248" s="91"/>
      <c r="B248" s="163"/>
      <c r="C248" s="157"/>
      <c r="D248" s="157"/>
      <c r="E248" s="157"/>
      <c r="F248" s="157"/>
      <c r="G248" s="157"/>
      <c r="H248" s="157"/>
      <c r="I248" s="157"/>
      <c r="J248" s="157"/>
      <c r="K248" s="157"/>
      <c r="L248" s="157"/>
      <c r="M248" s="38"/>
      <c r="N248" s="160"/>
      <c r="O248" s="160"/>
      <c r="P248" s="161"/>
      <c r="Q248" s="161"/>
      <c r="R248" s="162"/>
      <c r="S248" s="162"/>
      <c r="T248" s="162"/>
    </row>
    <row r="249" spans="1:20" s="105" customFormat="1" ht="60" customHeight="1">
      <c r="A249" s="56">
        <v>8</v>
      </c>
      <c r="B249" s="58">
        <v>16</v>
      </c>
      <c r="C249" s="169" t="s">
        <v>110</v>
      </c>
      <c r="D249" s="169"/>
      <c r="E249" s="169"/>
      <c r="F249" s="169"/>
      <c r="G249" s="169"/>
      <c r="H249" s="169"/>
      <c r="I249" s="169"/>
      <c r="J249" s="169"/>
      <c r="K249" s="169"/>
      <c r="L249" s="169"/>
      <c r="M249" s="21" t="s">
        <v>111</v>
      </c>
      <c r="N249" s="172">
        <v>3</v>
      </c>
      <c r="O249" s="172"/>
      <c r="P249" s="173"/>
      <c r="Q249" s="173"/>
      <c r="R249" s="175">
        <f>N249*P249</f>
        <v>0</v>
      </c>
      <c r="S249" s="175"/>
      <c r="T249" s="175"/>
    </row>
    <row r="250" spans="1:20" s="105" customFormat="1" ht="12.75">
      <c r="A250" s="56"/>
      <c r="B250" s="58"/>
      <c r="C250" s="22"/>
      <c r="D250" s="22"/>
      <c r="E250" s="22"/>
      <c r="F250" s="22"/>
      <c r="G250" s="22"/>
      <c r="H250" s="22"/>
      <c r="I250" s="22"/>
      <c r="J250" s="22"/>
      <c r="K250" s="22"/>
      <c r="L250" s="22"/>
      <c r="M250" s="21"/>
      <c r="N250" s="12"/>
      <c r="O250" s="12"/>
      <c r="P250" s="13"/>
      <c r="Q250" s="13"/>
      <c r="R250" s="124"/>
      <c r="S250" s="124"/>
      <c r="T250" s="124"/>
    </row>
    <row r="251" spans="1:20" s="105" customFormat="1" ht="123.75" customHeight="1">
      <c r="A251" s="56">
        <f>A219</f>
        <v>8</v>
      </c>
      <c r="B251" s="58" t="s">
        <v>175</v>
      </c>
      <c r="C251" s="174" t="s">
        <v>151</v>
      </c>
      <c r="D251" s="174"/>
      <c r="E251" s="174"/>
      <c r="F251" s="174"/>
      <c r="G251" s="174"/>
      <c r="H251" s="174"/>
      <c r="I251" s="174"/>
      <c r="J251" s="174"/>
      <c r="K251" s="174"/>
      <c r="L251" s="174"/>
      <c r="M251" s="21"/>
      <c r="N251" s="172"/>
      <c r="O251" s="172"/>
      <c r="P251" s="172"/>
      <c r="Q251" s="172"/>
      <c r="R251" s="175"/>
      <c r="S251" s="175"/>
      <c r="T251" s="175"/>
    </row>
    <row r="252" spans="1:20" s="105" customFormat="1" ht="18" customHeight="1">
      <c r="A252" s="91"/>
      <c r="B252" s="92"/>
      <c r="C252" s="188"/>
      <c r="D252" s="189"/>
      <c r="E252" s="189"/>
      <c r="F252" s="189"/>
      <c r="G252" s="189"/>
      <c r="H252" s="189"/>
      <c r="I252" s="189"/>
      <c r="J252" s="189"/>
      <c r="K252" s="189"/>
      <c r="L252" s="189"/>
      <c r="M252" s="38" t="s">
        <v>98</v>
      </c>
      <c r="N252" s="182">
        <v>1</v>
      </c>
      <c r="O252" s="182"/>
      <c r="P252" s="183"/>
      <c r="Q252" s="183"/>
      <c r="R252" s="184">
        <f>N252*P252</f>
        <v>0</v>
      </c>
      <c r="S252" s="184"/>
      <c r="T252" s="184"/>
    </row>
    <row r="253" spans="1:20" s="105" customFormat="1" ht="18" customHeight="1">
      <c r="A253" s="91"/>
      <c r="B253" s="163"/>
      <c r="C253" s="157"/>
      <c r="D253" s="157"/>
      <c r="E253" s="157"/>
      <c r="F253" s="157"/>
      <c r="G253" s="157"/>
      <c r="H253" s="157"/>
      <c r="I253" s="157"/>
      <c r="J253" s="157"/>
      <c r="K253" s="157"/>
      <c r="L253" s="157"/>
      <c r="M253" s="38"/>
      <c r="N253" s="160"/>
      <c r="O253" s="160"/>
      <c r="P253" s="161"/>
      <c r="Q253" s="161"/>
      <c r="R253" s="162"/>
      <c r="S253" s="162"/>
      <c r="T253" s="162"/>
    </row>
    <row r="254" spans="1:20" s="105" customFormat="1" ht="123.75" customHeight="1">
      <c r="A254" s="56">
        <f>A223</f>
        <v>8</v>
      </c>
      <c r="B254" s="58" t="s">
        <v>176</v>
      </c>
      <c r="C254" s="174" t="s">
        <v>152</v>
      </c>
      <c r="D254" s="174"/>
      <c r="E254" s="174"/>
      <c r="F254" s="174"/>
      <c r="G254" s="174"/>
      <c r="H254" s="174"/>
      <c r="I254" s="174"/>
      <c r="J254" s="174"/>
      <c r="K254" s="174"/>
      <c r="L254" s="174"/>
      <c r="M254" s="21"/>
      <c r="N254" s="172"/>
      <c r="O254" s="172"/>
      <c r="P254" s="172"/>
      <c r="Q254" s="172"/>
      <c r="R254" s="175"/>
      <c r="S254" s="175"/>
      <c r="T254" s="175"/>
    </row>
    <row r="255" spans="1:20" s="105" customFormat="1" ht="18" customHeight="1">
      <c r="A255" s="91"/>
      <c r="B255" s="92"/>
      <c r="C255" s="188"/>
      <c r="D255" s="189"/>
      <c r="E255" s="189"/>
      <c r="F255" s="189"/>
      <c r="G255" s="189"/>
      <c r="H255" s="189"/>
      <c r="I255" s="189"/>
      <c r="J255" s="189"/>
      <c r="K255" s="189"/>
      <c r="L255" s="189"/>
      <c r="M255" s="38" t="s">
        <v>98</v>
      </c>
      <c r="N255" s="182">
        <v>1</v>
      </c>
      <c r="O255" s="182"/>
      <c r="P255" s="183"/>
      <c r="Q255" s="183"/>
      <c r="R255" s="184">
        <f>N255*P255</f>
        <v>0</v>
      </c>
      <c r="S255" s="184"/>
      <c r="T255" s="184"/>
    </row>
    <row r="256" spans="1:20" s="105" customFormat="1" ht="18" customHeight="1">
      <c r="A256" s="91"/>
      <c r="B256" s="163"/>
      <c r="C256" s="157"/>
      <c r="D256" s="157"/>
      <c r="E256" s="157"/>
      <c r="F256" s="157"/>
      <c r="G256" s="157"/>
      <c r="H256" s="157"/>
      <c r="I256" s="157"/>
      <c r="J256" s="157"/>
      <c r="K256" s="157"/>
      <c r="L256" s="157"/>
      <c r="M256" s="38"/>
      <c r="N256" s="160"/>
      <c r="O256" s="160"/>
      <c r="P256" s="161"/>
      <c r="Q256" s="161"/>
      <c r="R256" s="162"/>
      <c r="S256" s="162"/>
      <c r="T256" s="162"/>
    </row>
    <row r="257" spans="1:20" s="105" customFormat="1" ht="132" customHeight="1">
      <c r="A257" s="56">
        <v>8</v>
      </c>
      <c r="B257" s="58" t="s">
        <v>177</v>
      </c>
      <c r="C257" s="174" t="s">
        <v>157</v>
      </c>
      <c r="D257" s="174"/>
      <c r="E257" s="174"/>
      <c r="F257" s="174"/>
      <c r="G257" s="174"/>
      <c r="H257" s="174"/>
      <c r="I257" s="174"/>
      <c r="J257" s="174"/>
      <c r="K257" s="174"/>
      <c r="L257" s="174"/>
      <c r="M257" s="21"/>
      <c r="N257" s="172"/>
      <c r="O257" s="172"/>
      <c r="P257" s="172"/>
      <c r="Q257" s="172"/>
      <c r="R257" s="175"/>
      <c r="S257" s="175"/>
      <c r="T257" s="175"/>
    </row>
    <row r="258" spans="1:20" s="105" customFormat="1" ht="18" customHeight="1">
      <c r="A258" s="91"/>
      <c r="B258" s="92"/>
      <c r="C258" s="188"/>
      <c r="D258" s="189"/>
      <c r="E258" s="189"/>
      <c r="F258" s="189"/>
      <c r="G258" s="189"/>
      <c r="H258" s="189"/>
      <c r="I258" s="189"/>
      <c r="J258" s="189"/>
      <c r="K258" s="189"/>
      <c r="L258" s="189"/>
      <c r="M258" s="38" t="s">
        <v>98</v>
      </c>
      <c r="N258" s="182">
        <v>1</v>
      </c>
      <c r="O258" s="182"/>
      <c r="P258" s="183"/>
      <c r="Q258" s="183"/>
      <c r="R258" s="184">
        <f>N258*P258</f>
        <v>0</v>
      </c>
      <c r="S258" s="184"/>
      <c r="T258" s="184"/>
    </row>
    <row r="259" spans="1:20" s="105" customFormat="1" ht="18" customHeight="1">
      <c r="A259" s="91"/>
      <c r="B259" s="163"/>
      <c r="C259" s="157"/>
      <c r="D259" s="157"/>
      <c r="E259" s="157"/>
      <c r="F259" s="157"/>
      <c r="G259" s="157"/>
      <c r="H259" s="157"/>
      <c r="I259" s="157"/>
      <c r="J259" s="157"/>
      <c r="K259" s="157"/>
      <c r="L259" s="157"/>
      <c r="M259" s="38"/>
      <c r="N259" s="160"/>
      <c r="O259" s="160"/>
      <c r="P259" s="161"/>
      <c r="Q259" s="161"/>
      <c r="R259" s="162"/>
      <c r="S259" s="162"/>
      <c r="T259" s="162"/>
    </row>
    <row r="260" spans="1:20" s="128" customFormat="1" ht="16.5" customHeight="1">
      <c r="A260" s="74"/>
      <c r="B260" s="75"/>
      <c r="C260" s="28"/>
      <c r="D260" s="28"/>
      <c r="E260" s="28"/>
      <c r="F260" s="28"/>
      <c r="G260" s="28"/>
      <c r="H260" s="28"/>
      <c r="I260" s="28"/>
      <c r="J260" s="28"/>
      <c r="K260" s="28"/>
      <c r="L260" s="28"/>
      <c r="M260" s="6"/>
      <c r="N260" s="12"/>
      <c r="O260" s="12"/>
      <c r="P260" s="12"/>
      <c r="Q260" s="12"/>
      <c r="R260" s="12"/>
      <c r="S260" s="12"/>
      <c r="T260" s="12"/>
    </row>
    <row r="261" spans="1:20" s="132" customFormat="1" ht="32.25" customHeight="1">
      <c r="A261" s="190">
        <v>8</v>
      </c>
      <c r="B261" s="190"/>
      <c r="C261" s="225" t="s">
        <v>34</v>
      </c>
      <c r="D261" s="225"/>
      <c r="E261" s="225"/>
      <c r="F261" s="225"/>
      <c r="G261" s="225"/>
      <c r="H261" s="225"/>
      <c r="I261" s="225"/>
      <c r="J261" s="225"/>
      <c r="K261" s="225"/>
      <c r="L261" s="225"/>
      <c r="M261" s="225"/>
      <c r="N261" s="39"/>
      <c r="O261" s="39"/>
      <c r="P261" s="39"/>
      <c r="Q261" s="39"/>
      <c r="R261" s="191">
        <f>SUM(R202:T260)</f>
        <v>0</v>
      </c>
      <c r="S261" s="191"/>
      <c r="T261" s="191"/>
    </row>
    <row r="262" spans="1:20" s="128" customFormat="1" ht="16.5" customHeight="1">
      <c r="A262" s="74"/>
      <c r="B262" s="75"/>
      <c r="C262" s="28"/>
      <c r="D262" s="28"/>
      <c r="E262" s="28"/>
      <c r="F262" s="28"/>
      <c r="G262" s="28"/>
      <c r="H262" s="28"/>
      <c r="I262" s="28"/>
      <c r="J262" s="28"/>
      <c r="K262" s="28"/>
      <c r="L262" s="28"/>
      <c r="M262" s="6"/>
      <c r="N262" s="12"/>
      <c r="O262" s="12"/>
      <c r="P262" s="12"/>
      <c r="Q262" s="12"/>
      <c r="R262" s="12"/>
      <c r="S262" s="12"/>
      <c r="T262" s="12"/>
    </row>
    <row r="263" spans="1:20" s="128" customFormat="1" ht="25.5" customHeight="1">
      <c r="A263" s="66">
        <v>9</v>
      </c>
      <c r="B263" s="16"/>
      <c r="C263" s="1" t="s">
        <v>83</v>
      </c>
      <c r="D263" s="16"/>
      <c r="E263" s="16"/>
      <c r="F263" s="16"/>
      <c r="G263" s="16"/>
      <c r="H263" s="16"/>
      <c r="I263" s="16"/>
      <c r="J263" s="16"/>
      <c r="K263" s="16"/>
      <c r="L263" s="16"/>
      <c r="M263" s="16"/>
      <c r="N263" s="17"/>
      <c r="O263" s="17"/>
      <c r="P263" s="31"/>
      <c r="Q263" s="31"/>
      <c r="R263" s="191"/>
      <c r="S263" s="191"/>
      <c r="T263" s="191"/>
    </row>
    <row r="264" spans="1:20" s="128" customFormat="1" ht="16.5" customHeight="1">
      <c r="A264" s="67"/>
      <c r="B264" s="19"/>
      <c r="C264" s="18"/>
      <c r="D264" s="19"/>
      <c r="E264" s="19"/>
      <c r="F264" s="19"/>
      <c r="G264" s="19"/>
      <c r="H264" s="19"/>
      <c r="I264" s="19"/>
      <c r="J264" s="19"/>
      <c r="K264" s="19"/>
      <c r="L264" s="19"/>
      <c r="M264" s="19"/>
      <c r="N264" s="20"/>
      <c r="O264" s="20"/>
      <c r="P264" s="33"/>
      <c r="Q264" s="33"/>
      <c r="R264" s="123"/>
      <c r="S264" s="123"/>
      <c r="T264" s="123"/>
    </row>
    <row r="265" spans="1:20" s="150" customFormat="1" ht="48.75" customHeight="1">
      <c r="A265" s="146">
        <v>9</v>
      </c>
      <c r="B265" s="146">
        <v>1</v>
      </c>
      <c r="C265" s="198" t="s">
        <v>85</v>
      </c>
      <c r="D265" s="198"/>
      <c r="E265" s="198"/>
      <c r="F265" s="198"/>
      <c r="G265" s="198"/>
      <c r="H265" s="198"/>
      <c r="I265" s="198"/>
      <c r="J265" s="198"/>
      <c r="K265" s="198"/>
      <c r="L265" s="198"/>
      <c r="M265" s="147" t="s">
        <v>81</v>
      </c>
      <c r="N265" s="226">
        <v>25</v>
      </c>
      <c r="O265" s="226"/>
      <c r="P265" s="227"/>
      <c r="Q265" s="227"/>
      <c r="R265" s="228">
        <f>N265*P265</f>
        <v>0</v>
      </c>
      <c r="S265" s="228"/>
      <c r="T265" s="228"/>
    </row>
    <row r="266" spans="1:20" s="128" customFormat="1" ht="16.5" customHeight="1">
      <c r="A266" s="67"/>
      <c r="B266" s="19"/>
      <c r="C266" s="18"/>
      <c r="D266" s="19"/>
      <c r="E266" s="19"/>
      <c r="F266" s="19"/>
      <c r="G266" s="19"/>
      <c r="H266" s="19"/>
      <c r="I266" s="19"/>
      <c r="J266" s="19"/>
      <c r="K266" s="19"/>
      <c r="L266" s="19"/>
      <c r="M266" s="19"/>
      <c r="N266" s="20"/>
      <c r="O266" s="20"/>
      <c r="P266" s="33"/>
      <c r="Q266" s="33"/>
      <c r="R266" s="123"/>
      <c r="S266" s="123"/>
      <c r="T266" s="123"/>
    </row>
    <row r="267" spans="1:20" s="128" customFormat="1" ht="50.25" customHeight="1">
      <c r="A267" s="56">
        <v>9</v>
      </c>
      <c r="B267" s="56">
        <v>2</v>
      </c>
      <c r="C267" s="223" t="s">
        <v>86</v>
      </c>
      <c r="D267" s="223"/>
      <c r="E267" s="223"/>
      <c r="F267" s="223"/>
      <c r="G267" s="223"/>
      <c r="H267" s="223"/>
      <c r="I267" s="223"/>
      <c r="J267" s="223"/>
      <c r="K267" s="223"/>
      <c r="L267" s="223"/>
      <c r="M267" s="21" t="s">
        <v>81</v>
      </c>
      <c r="N267" s="187">
        <v>20</v>
      </c>
      <c r="O267" s="187"/>
      <c r="P267" s="173"/>
      <c r="Q267" s="173"/>
      <c r="R267" s="172">
        <f>N267*P267</f>
        <v>0</v>
      </c>
      <c r="S267" s="172"/>
      <c r="T267" s="172"/>
    </row>
    <row r="268" spans="1:20" s="128" customFormat="1" ht="16.5" customHeight="1">
      <c r="A268" s="68"/>
      <c r="B268" s="69"/>
      <c r="C268" s="18"/>
      <c r="D268" s="19"/>
      <c r="E268" s="19"/>
      <c r="F268" s="19"/>
      <c r="G268" s="19"/>
      <c r="H268" s="19"/>
      <c r="I268" s="19"/>
      <c r="J268" s="19"/>
      <c r="K268" s="19"/>
      <c r="L268" s="19"/>
      <c r="M268" s="19"/>
      <c r="N268" s="20"/>
      <c r="O268" s="20"/>
      <c r="P268" s="33"/>
      <c r="Q268" s="33"/>
      <c r="R268" s="123"/>
      <c r="S268" s="123"/>
      <c r="T268" s="123"/>
    </row>
    <row r="269" spans="1:20" s="128" customFormat="1" ht="23.25" customHeight="1">
      <c r="A269" s="56">
        <v>9</v>
      </c>
      <c r="B269" s="56">
        <f>B267+1</f>
        <v>3</v>
      </c>
      <c r="C269" s="174" t="s">
        <v>65</v>
      </c>
      <c r="D269" s="174"/>
      <c r="E269" s="174"/>
      <c r="F269" s="174"/>
      <c r="G269" s="174"/>
      <c r="H269" s="174"/>
      <c r="I269" s="174"/>
      <c r="J269" s="174"/>
      <c r="K269" s="174"/>
      <c r="L269" s="174"/>
      <c r="M269" s="21"/>
      <c r="N269" s="172"/>
      <c r="O269" s="172"/>
      <c r="P269" s="173"/>
      <c r="Q269" s="173"/>
      <c r="R269" s="175"/>
      <c r="S269" s="175"/>
      <c r="T269" s="175"/>
    </row>
    <row r="270" spans="1:20" s="128" customFormat="1" ht="16.5" customHeight="1">
      <c r="A270" s="68"/>
      <c r="B270" s="69"/>
      <c r="C270" s="221"/>
      <c r="D270" s="221"/>
      <c r="E270" s="221"/>
      <c r="F270" s="221"/>
      <c r="G270" s="221"/>
      <c r="H270" s="221"/>
      <c r="I270" s="221"/>
      <c r="J270" s="221"/>
      <c r="K270" s="221"/>
      <c r="L270" s="221"/>
      <c r="M270" s="6" t="s">
        <v>81</v>
      </c>
      <c r="N270" s="172">
        <v>45</v>
      </c>
      <c r="O270" s="172"/>
      <c r="P270" s="173"/>
      <c r="Q270" s="173"/>
      <c r="R270" s="175">
        <f>N270*P270</f>
        <v>0</v>
      </c>
      <c r="S270" s="175"/>
      <c r="T270" s="175"/>
    </row>
    <row r="271" spans="1:20" s="128" customFormat="1" ht="16.5" customHeight="1">
      <c r="A271" s="68"/>
      <c r="B271" s="69"/>
      <c r="C271" s="144"/>
      <c r="D271" s="14"/>
      <c r="E271" s="14"/>
      <c r="F271" s="14"/>
      <c r="G271" s="14"/>
      <c r="H271" s="14"/>
      <c r="I271" s="14"/>
      <c r="J271" s="14"/>
      <c r="K271" s="14"/>
      <c r="L271" s="14"/>
      <c r="M271" s="6"/>
      <c r="N271" s="12"/>
      <c r="O271" s="12"/>
      <c r="P271" s="33"/>
      <c r="Q271" s="33"/>
      <c r="R271" s="123"/>
      <c r="S271" s="123"/>
      <c r="T271" s="123"/>
    </row>
    <row r="272" spans="1:20" s="128" customFormat="1" ht="40.5" customHeight="1">
      <c r="A272" s="56">
        <v>9</v>
      </c>
      <c r="B272" s="151">
        <f>B269+1</f>
        <v>4</v>
      </c>
      <c r="C272" s="197" t="s">
        <v>66</v>
      </c>
      <c r="D272" s="197"/>
      <c r="E272" s="197"/>
      <c r="F272" s="197"/>
      <c r="G272" s="197"/>
      <c r="H272" s="197"/>
      <c r="I272" s="197"/>
      <c r="J272" s="197"/>
      <c r="K272" s="197"/>
      <c r="L272" s="197"/>
      <c r="M272" s="147" t="s">
        <v>98</v>
      </c>
      <c r="N272" s="228">
        <v>17</v>
      </c>
      <c r="O272" s="228"/>
      <c r="P272" s="227"/>
      <c r="Q272" s="227"/>
      <c r="R272" s="229">
        <f>N272*P272</f>
        <v>0</v>
      </c>
      <c r="S272" s="229"/>
      <c r="T272" s="229"/>
    </row>
    <row r="273" spans="1:20" s="128" customFormat="1" ht="16.5" customHeight="1">
      <c r="A273" s="68"/>
      <c r="B273" s="69"/>
      <c r="C273" s="18"/>
      <c r="D273" s="19"/>
      <c r="E273" s="19"/>
      <c r="F273" s="19"/>
      <c r="G273" s="19"/>
      <c r="H273" s="19"/>
      <c r="I273" s="19"/>
      <c r="J273" s="19"/>
      <c r="K273" s="19"/>
      <c r="L273" s="19"/>
      <c r="M273" s="19"/>
      <c r="N273" s="20"/>
      <c r="O273" s="20"/>
      <c r="P273" s="33"/>
      <c r="Q273" s="33"/>
      <c r="R273" s="123"/>
      <c r="S273" s="123"/>
      <c r="T273" s="123"/>
    </row>
    <row r="274" spans="1:20" s="128" customFormat="1" ht="31.5" customHeight="1">
      <c r="A274" s="56">
        <v>9</v>
      </c>
      <c r="B274" s="151">
        <f>B272+1</f>
        <v>5</v>
      </c>
      <c r="C274" s="197" t="s">
        <v>66</v>
      </c>
      <c r="D274" s="197"/>
      <c r="E274" s="197"/>
      <c r="F274" s="197"/>
      <c r="G274" s="197"/>
      <c r="H274" s="197"/>
      <c r="I274" s="197"/>
      <c r="J274" s="197"/>
      <c r="K274" s="197"/>
      <c r="L274" s="197"/>
      <c r="M274" s="147" t="s">
        <v>98</v>
      </c>
      <c r="N274" s="228">
        <v>10</v>
      </c>
      <c r="O274" s="228"/>
      <c r="P274" s="227"/>
      <c r="Q274" s="227"/>
      <c r="R274" s="229">
        <f>N274*P274</f>
        <v>0</v>
      </c>
      <c r="S274" s="229"/>
      <c r="T274" s="229"/>
    </row>
    <row r="275" spans="1:20" s="128" customFormat="1" ht="16.5" customHeight="1">
      <c r="A275" s="68"/>
      <c r="B275" s="69"/>
      <c r="C275" s="18"/>
      <c r="D275" s="19"/>
      <c r="E275" s="19"/>
      <c r="F275" s="19"/>
      <c r="G275" s="19"/>
      <c r="H275" s="19"/>
      <c r="I275" s="19"/>
      <c r="J275" s="19"/>
      <c r="K275" s="19"/>
      <c r="L275" s="19"/>
      <c r="M275" s="19"/>
      <c r="N275" s="20"/>
      <c r="O275" s="20"/>
      <c r="P275" s="33"/>
      <c r="Q275" s="33"/>
      <c r="R275" s="123"/>
      <c r="S275" s="123"/>
      <c r="T275" s="123"/>
    </row>
    <row r="276" spans="1:20" s="128" customFormat="1" ht="30" customHeight="1">
      <c r="A276" s="56">
        <v>9</v>
      </c>
      <c r="B276" s="151">
        <f>B274+1</f>
        <v>6</v>
      </c>
      <c r="C276" s="197" t="s">
        <v>67</v>
      </c>
      <c r="D276" s="197"/>
      <c r="E276" s="197"/>
      <c r="F276" s="197"/>
      <c r="G276" s="197"/>
      <c r="H276" s="197"/>
      <c r="I276" s="197"/>
      <c r="J276" s="197"/>
      <c r="K276" s="197"/>
      <c r="L276" s="197"/>
      <c r="M276" s="147" t="s">
        <v>98</v>
      </c>
      <c r="N276" s="228">
        <v>14</v>
      </c>
      <c r="O276" s="228"/>
      <c r="P276" s="227"/>
      <c r="Q276" s="227"/>
      <c r="R276" s="229">
        <f>N276*P276</f>
        <v>0</v>
      </c>
      <c r="S276" s="229"/>
      <c r="T276" s="229"/>
    </row>
    <row r="277" spans="1:20" s="128" customFormat="1" ht="16.5" customHeight="1">
      <c r="A277" s="68"/>
      <c r="B277" s="69"/>
      <c r="C277" s="18"/>
      <c r="D277" s="19"/>
      <c r="E277" s="19"/>
      <c r="F277" s="19"/>
      <c r="G277" s="19"/>
      <c r="H277" s="19"/>
      <c r="I277" s="19"/>
      <c r="J277" s="19"/>
      <c r="K277" s="19"/>
      <c r="L277" s="19"/>
      <c r="M277" s="19"/>
      <c r="N277" s="20"/>
      <c r="O277" s="20"/>
      <c r="P277" s="33"/>
      <c r="Q277" s="33"/>
      <c r="R277" s="123"/>
      <c r="S277" s="123"/>
      <c r="T277" s="123"/>
    </row>
    <row r="278" spans="1:20" s="128" customFormat="1" ht="16.5" customHeight="1">
      <c r="A278" s="68"/>
      <c r="B278" s="69"/>
      <c r="C278" s="18"/>
      <c r="D278" s="19"/>
      <c r="E278" s="19"/>
      <c r="F278" s="19"/>
      <c r="G278" s="19"/>
      <c r="H278" s="19"/>
      <c r="I278" s="19"/>
      <c r="J278" s="19"/>
      <c r="K278" s="19"/>
      <c r="L278" s="19"/>
      <c r="M278" s="19"/>
      <c r="N278" s="20"/>
      <c r="O278" s="20"/>
      <c r="P278" s="33"/>
      <c r="Q278" s="33"/>
      <c r="R278" s="123"/>
      <c r="S278" s="123"/>
      <c r="T278" s="123"/>
    </row>
    <row r="279" spans="1:20" s="128" customFormat="1" ht="26.25" customHeight="1">
      <c r="A279" s="56">
        <v>9</v>
      </c>
      <c r="B279" s="151">
        <v>7</v>
      </c>
      <c r="C279" s="197" t="s">
        <v>68</v>
      </c>
      <c r="D279" s="197"/>
      <c r="E279" s="197"/>
      <c r="F279" s="197"/>
      <c r="G279" s="197"/>
      <c r="H279" s="197"/>
      <c r="I279" s="197"/>
      <c r="J279" s="197"/>
      <c r="K279" s="197"/>
      <c r="L279" s="197"/>
      <c r="M279" s="147" t="s">
        <v>98</v>
      </c>
      <c r="N279" s="228">
        <v>3</v>
      </c>
      <c r="O279" s="228"/>
      <c r="P279" s="227"/>
      <c r="Q279" s="227"/>
      <c r="R279" s="229">
        <f>N279*P279</f>
        <v>0</v>
      </c>
      <c r="S279" s="229"/>
      <c r="T279" s="229"/>
    </row>
    <row r="280" spans="1:20" s="128" customFormat="1" ht="16.5" customHeight="1">
      <c r="A280" s="68"/>
      <c r="B280" s="69"/>
      <c r="C280" s="18"/>
      <c r="D280" s="19"/>
      <c r="E280" s="19"/>
      <c r="F280" s="19"/>
      <c r="G280" s="19"/>
      <c r="H280" s="19"/>
      <c r="I280" s="19"/>
      <c r="J280" s="19"/>
      <c r="K280" s="19"/>
      <c r="L280" s="19"/>
      <c r="M280" s="19"/>
      <c r="N280" s="20"/>
      <c r="O280" s="20"/>
      <c r="P280" s="33"/>
      <c r="Q280" s="33"/>
      <c r="R280" s="123"/>
      <c r="S280" s="123"/>
      <c r="T280" s="123"/>
    </row>
    <row r="281" spans="1:20" s="128" customFormat="1" ht="65.25" customHeight="1">
      <c r="A281" s="56">
        <v>9</v>
      </c>
      <c r="B281" s="151">
        <v>8</v>
      </c>
      <c r="C281" s="197" t="s">
        <v>70</v>
      </c>
      <c r="D281" s="197"/>
      <c r="E281" s="197"/>
      <c r="F281" s="197"/>
      <c r="G281" s="197"/>
      <c r="H281" s="197"/>
      <c r="I281" s="197"/>
      <c r="J281" s="197"/>
      <c r="K281" s="197"/>
      <c r="L281" s="197"/>
      <c r="M281" s="147" t="s">
        <v>41</v>
      </c>
      <c r="N281" s="228">
        <v>1</v>
      </c>
      <c r="O281" s="228"/>
      <c r="P281" s="227"/>
      <c r="Q281" s="227"/>
      <c r="R281" s="229">
        <f>N281*P281</f>
        <v>0</v>
      </c>
      <c r="S281" s="229"/>
      <c r="T281" s="229"/>
    </row>
    <row r="282" spans="1:20" s="128" customFormat="1" ht="16.5" customHeight="1">
      <c r="A282" s="68"/>
      <c r="B282" s="69"/>
      <c r="C282" s="18"/>
      <c r="D282" s="19"/>
      <c r="E282" s="19"/>
      <c r="F282" s="19"/>
      <c r="G282" s="19"/>
      <c r="H282" s="19"/>
      <c r="I282" s="19"/>
      <c r="J282" s="19"/>
      <c r="K282" s="19"/>
      <c r="L282" s="19"/>
      <c r="M282" s="19"/>
      <c r="N282" s="20"/>
      <c r="O282" s="20"/>
      <c r="P282" s="33"/>
      <c r="Q282" s="33"/>
      <c r="R282" s="123"/>
      <c r="S282" s="123"/>
      <c r="T282" s="123"/>
    </row>
    <row r="283" spans="1:20" s="128" customFormat="1" ht="40.5" customHeight="1">
      <c r="A283" s="56">
        <v>9</v>
      </c>
      <c r="B283" s="151">
        <v>9</v>
      </c>
      <c r="C283" s="197" t="s">
        <v>72</v>
      </c>
      <c r="D283" s="197"/>
      <c r="E283" s="197"/>
      <c r="F283" s="197"/>
      <c r="G283" s="197"/>
      <c r="H283" s="197"/>
      <c r="I283" s="197"/>
      <c r="J283" s="197"/>
      <c r="K283" s="197"/>
      <c r="L283" s="197"/>
      <c r="M283" s="147" t="s">
        <v>98</v>
      </c>
      <c r="N283" s="228">
        <v>11</v>
      </c>
      <c r="O283" s="228"/>
      <c r="P283" s="227"/>
      <c r="Q283" s="227"/>
      <c r="R283" s="229">
        <f>N283*P283</f>
        <v>0</v>
      </c>
      <c r="S283" s="229"/>
      <c r="T283" s="229"/>
    </row>
    <row r="284" spans="1:20" s="128" customFormat="1" ht="16.5" customHeight="1">
      <c r="A284" s="68"/>
      <c r="B284" s="69"/>
      <c r="C284" s="18"/>
      <c r="D284" s="19"/>
      <c r="E284" s="19"/>
      <c r="F284" s="19"/>
      <c r="G284" s="19"/>
      <c r="H284" s="19"/>
      <c r="I284" s="19"/>
      <c r="J284" s="19"/>
      <c r="K284" s="19"/>
      <c r="L284" s="19"/>
      <c r="M284" s="19"/>
      <c r="N284" s="20"/>
      <c r="O284" s="20"/>
      <c r="P284" s="33"/>
      <c r="Q284" s="33"/>
      <c r="R284" s="123"/>
      <c r="S284" s="123"/>
      <c r="T284" s="123"/>
    </row>
    <row r="285" spans="1:20" s="128" customFormat="1" ht="42" customHeight="1">
      <c r="A285" s="56">
        <v>9</v>
      </c>
      <c r="B285" s="151">
        <v>10</v>
      </c>
      <c r="C285" s="197" t="s">
        <v>167</v>
      </c>
      <c r="D285" s="197"/>
      <c r="E285" s="197"/>
      <c r="F285" s="197"/>
      <c r="G285" s="197"/>
      <c r="H285" s="197"/>
      <c r="I285" s="197"/>
      <c r="J285" s="197"/>
      <c r="K285" s="197"/>
      <c r="L285" s="197"/>
      <c r="M285" s="147" t="s">
        <v>98</v>
      </c>
      <c r="N285" s="228">
        <v>20</v>
      </c>
      <c r="O285" s="228"/>
      <c r="P285" s="227"/>
      <c r="Q285" s="227"/>
      <c r="R285" s="229">
        <f>N285*P285</f>
        <v>0</v>
      </c>
      <c r="S285" s="229"/>
      <c r="T285" s="229"/>
    </row>
    <row r="286" spans="1:20" s="128" customFormat="1" ht="34.5" customHeight="1">
      <c r="A286" s="56"/>
      <c r="B286" s="151"/>
      <c r="C286" s="152"/>
      <c r="D286" s="153"/>
      <c r="E286" s="153"/>
      <c r="F286" s="153"/>
      <c r="G286" s="153"/>
      <c r="H286" s="153"/>
      <c r="I286" s="153"/>
      <c r="J286" s="153"/>
      <c r="K286" s="153"/>
      <c r="L286" s="153"/>
      <c r="M286" s="147"/>
      <c r="N286" s="149"/>
      <c r="O286" s="149"/>
      <c r="P286" s="148"/>
      <c r="Q286" s="148"/>
      <c r="R286" s="154"/>
      <c r="S286" s="154"/>
      <c r="T286" s="154"/>
    </row>
    <row r="287" spans="1:20" s="128" customFormat="1" ht="34.5" customHeight="1">
      <c r="A287" s="56">
        <v>9</v>
      </c>
      <c r="B287" s="151">
        <v>11</v>
      </c>
      <c r="C287" s="197" t="s">
        <v>69</v>
      </c>
      <c r="D287" s="197"/>
      <c r="E287" s="197"/>
      <c r="F287" s="197"/>
      <c r="G287" s="197"/>
      <c r="H287" s="197"/>
      <c r="I287" s="197"/>
      <c r="J287" s="197"/>
      <c r="K287" s="197"/>
      <c r="L287" s="197"/>
      <c r="M287" s="147" t="s">
        <v>98</v>
      </c>
      <c r="N287" s="228">
        <v>4</v>
      </c>
      <c r="O287" s="228"/>
      <c r="P287" s="227"/>
      <c r="Q287" s="227"/>
      <c r="R287" s="229">
        <f>N287*P287</f>
        <v>0</v>
      </c>
      <c r="S287" s="229"/>
      <c r="T287" s="229"/>
    </row>
    <row r="288" spans="1:20" s="128" customFormat="1" ht="34.5" customHeight="1">
      <c r="A288" s="56"/>
      <c r="B288" s="151"/>
      <c r="C288" s="152"/>
      <c r="D288" s="152"/>
      <c r="E288" s="152"/>
      <c r="F288" s="152"/>
      <c r="G288" s="152"/>
      <c r="H288" s="152"/>
      <c r="I288" s="152"/>
      <c r="J288" s="152"/>
      <c r="K288" s="152"/>
      <c r="L288" s="152"/>
      <c r="M288" s="147"/>
      <c r="N288" s="149"/>
      <c r="O288" s="149"/>
      <c r="P288" s="148"/>
      <c r="Q288" s="148"/>
      <c r="R288" s="154"/>
      <c r="S288" s="154"/>
      <c r="T288" s="154"/>
    </row>
    <row r="289" spans="1:20" s="128" customFormat="1" ht="44.25" customHeight="1">
      <c r="A289" s="59">
        <v>9</v>
      </c>
      <c r="B289" s="56">
        <v>12</v>
      </c>
      <c r="C289" s="174" t="s">
        <v>168</v>
      </c>
      <c r="D289" s="178"/>
      <c r="E289" s="178"/>
      <c r="F289" s="178"/>
      <c r="G289" s="178"/>
      <c r="H289" s="178"/>
      <c r="I289" s="178"/>
      <c r="J289" s="178"/>
      <c r="K289" s="178"/>
      <c r="L289" s="178"/>
      <c r="M289" s="21"/>
      <c r="N289" s="172"/>
      <c r="O289" s="172"/>
      <c r="P289" s="173"/>
      <c r="Q289" s="173"/>
      <c r="R289" s="175"/>
      <c r="S289" s="175"/>
      <c r="T289" s="175"/>
    </row>
    <row r="290" spans="1:20" s="128" customFormat="1" ht="34.5" customHeight="1">
      <c r="A290" s="68"/>
      <c r="B290" s="159" t="s">
        <v>50</v>
      </c>
      <c r="C290" s="176" t="s">
        <v>170</v>
      </c>
      <c r="D290" s="177"/>
      <c r="E290" s="177"/>
      <c r="F290" s="177"/>
      <c r="G290" s="177"/>
      <c r="H290" s="177"/>
      <c r="I290" s="177"/>
      <c r="J290" s="177"/>
      <c r="K290" s="177"/>
      <c r="L290" s="177"/>
      <c r="M290" s="6" t="s">
        <v>49</v>
      </c>
      <c r="N290" s="172">
        <v>25</v>
      </c>
      <c r="O290" s="172"/>
      <c r="P290" s="173"/>
      <c r="Q290" s="173"/>
      <c r="R290" s="175">
        <f>N290*P290</f>
        <v>0</v>
      </c>
      <c r="S290" s="175"/>
      <c r="T290" s="175"/>
    </row>
    <row r="291" spans="1:20" s="128" customFormat="1" ht="34.5" customHeight="1">
      <c r="A291" s="68"/>
      <c r="B291" s="159" t="s">
        <v>52</v>
      </c>
      <c r="C291" s="176" t="s">
        <v>169</v>
      </c>
      <c r="D291" s="177"/>
      <c r="E291" s="177"/>
      <c r="F291" s="177"/>
      <c r="G291" s="177"/>
      <c r="H291" s="177"/>
      <c r="I291" s="177"/>
      <c r="J291" s="177"/>
      <c r="K291" s="177"/>
      <c r="L291" s="177"/>
      <c r="M291" s="6" t="s">
        <v>49</v>
      </c>
      <c r="N291" s="172">
        <v>25</v>
      </c>
      <c r="O291" s="172"/>
      <c r="P291" s="173"/>
      <c r="Q291" s="173"/>
      <c r="R291" s="175">
        <f>N291*P291</f>
        <v>0</v>
      </c>
      <c r="S291" s="175"/>
      <c r="T291" s="175"/>
    </row>
    <row r="292" spans="1:20" s="128" customFormat="1" ht="16.5" customHeight="1">
      <c r="A292" s="68"/>
      <c r="B292" s="69"/>
      <c r="C292" s="18"/>
      <c r="D292" s="19"/>
      <c r="E292" s="19"/>
      <c r="F292" s="19"/>
      <c r="G292" s="19"/>
      <c r="H292" s="19"/>
      <c r="I292" s="19"/>
      <c r="J292" s="19"/>
      <c r="K292" s="19"/>
      <c r="L292" s="19"/>
      <c r="M292" s="19"/>
      <c r="N292" s="20"/>
      <c r="O292" s="20"/>
      <c r="P292" s="33"/>
      <c r="Q292" s="33"/>
      <c r="R292" s="123"/>
      <c r="S292" s="123"/>
      <c r="T292" s="123"/>
    </row>
    <row r="293" spans="1:20" s="128" customFormat="1" ht="42.75" customHeight="1">
      <c r="A293" s="56">
        <v>9</v>
      </c>
      <c r="B293" s="151">
        <v>13</v>
      </c>
      <c r="C293" s="197" t="s">
        <v>71</v>
      </c>
      <c r="D293" s="197"/>
      <c r="E293" s="197"/>
      <c r="F293" s="197"/>
      <c r="G293" s="197"/>
      <c r="H293" s="197"/>
      <c r="I293" s="197"/>
      <c r="J293" s="197"/>
      <c r="K293" s="197"/>
      <c r="L293" s="197"/>
      <c r="M293" s="147" t="s">
        <v>98</v>
      </c>
      <c r="N293" s="228">
        <v>1</v>
      </c>
      <c r="O293" s="228"/>
      <c r="P293" s="227"/>
      <c r="Q293" s="227"/>
      <c r="R293" s="229">
        <f>N293*P293</f>
        <v>0</v>
      </c>
      <c r="S293" s="229"/>
      <c r="T293" s="229"/>
    </row>
    <row r="294" spans="1:20" s="128" customFormat="1" ht="16.5" customHeight="1">
      <c r="A294" s="68"/>
      <c r="B294" s="69"/>
      <c r="C294" s="18"/>
      <c r="D294" s="19"/>
      <c r="E294" s="19"/>
      <c r="F294" s="19"/>
      <c r="G294" s="19"/>
      <c r="H294" s="19"/>
      <c r="I294" s="19"/>
      <c r="J294" s="19"/>
      <c r="K294" s="19"/>
      <c r="L294" s="19"/>
      <c r="M294" s="19"/>
      <c r="N294" s="20"/>
      <c r="O294" s="20"/>
      <c r="P294" s="33"/>
      <c r="Q294" s="33"/>
      <c r="R294" s="123"/>
      <c r="S294" s="123"/>
      <c r="T294" s="123"/>
    </row>
    <row r="295" spans="1:20" s="128" customFormat="1" ht="16.5" customHeight="1">
      <c r="A295" s="66">
        <v>9</v>
      </c>
      <c r="B295" s="16"/>
      <c r="C295" s="1" t="s">
        <v>84</v>
      </c>
      <c r="D295" s="16"/>
      <c r="E295" s="16"/>
      <c r="F295" s="16"/>
      <c r="G295" s="16"/>
      <c r="H295" s="16"/>
      <c r="I295" s="16"/>
      <c r="J295" s="16"/>
      <c r="K295" s="16"/>
      <c r="L295" s="16"/>
      <c r="M295" s="16"/>
      <c r="N295" s="17"/>
      <c r="O295" s="17"/>
      <c r="P295" s="31"/>
      <c r="Q295" s="31"/>
      <c r="R295" s="191">
        <f>SUM(R265:T293)</f>
        <v>0</v>
      </c>
      <c r="S295" s="191"/>
      <c r="T295" s="191"/>
    </row>
    <row r="296" spans="1:20" s="128" customFormat="1" ht="16.5" customHeight="1">
      <c r="A296" s="70"/>
      <c r="B296" s="71"/>
      <c r="C296" s="18"/>
      <c r="D296" s="19"/>
      <c r="E296" s="19"/>
      <c r="F296" s="19"/>
      <c r="G296" s="19"/>
      <c r="H296" s="19"/>
      <c r="I296" s="19"/>
      <c r="J296" s="19"/>
      <c r="K296" s="19"/>
      <c r="L296" s="19"/>
      <c r="M296" s="19"/>
      <c r="N296" s="20"/>
      <c r="O296" s="20"/>
      <c r="P296" s="33"/>
      <c r="Q296" s="33"/>
      <c r="R296" s="123"/>
      <c r="S296" s="123"/>
      <c r="T296" s="123"/>
    </row>
    <row r="297" spans="1:20" s="128" customFormat="1" ht="16.5" customHeight="1">
      <c r="A297" s="74"/>
      <c r="B297" s="75"/>
      <c r="C297" s="28"/>
      <c r="D297" s="28"/>
      <c r="E297" s="28"/>
      <c r="F297" s="28"/>
      <c r="G297" s="28"/>
      <c r="H297" s="28"/>
      <c r="I297" s="28"/>
      <c r="J297" s="28"/>
      <c r="K297" s="28"/>
      <c r="L297" s="28"/>
      <c r="M297" s="6"/>
      <c r="N297" s="12"/>
      <c r="O297" s="12"/>
      <c r="P297" s="12"/>
      <c r="Q297" s="12"/>
      <c r="R297" s="12"/>
      <c r="S297" s="12"/>
      <c r="T297" s="12"/>
    </row>
    <row r="298" spans="1:20" s="10" customFormat="1" ht="30.75" customHeight="1">
      <c r="A298" s="40"/>
      <c r="B298" s="41"/>
      <c r="C298" s="40" t="s">
        <v>35</v>
      </c>
      <c r="D298" s="41"/>
      <c r="E298" s="41"/>
      <c r="F298" s="41"/>
      <c r="G298" s="41"/>
      <c r="H298" s="41"/>
      <c r="I298" s="41"/>
      <c r="J298" s="41"/>
      <c r="K298" s="41"/>
      <c r="L298" s="41"/>
      <c r="M298" s="41"/>
      <c r="N298" s="42"/>
      <c r="O298" s="42"/>
      <c r="P298" s="232"/>
      <c r="Q298" s="232"/>
      <c r="R298" s="232"/>
      <c r="S298" s="232"/>
      <c r="T298" s="232"/>
    </row>
    <row r="299" spans="1:20" s="128" customFormat="1" ht="16.5" customHeight="1">
      <c r="A299" s="74"/>
      <c r="B299" s="75"/>
      <c r="C299" s="28"/>
      <c r="D299" s="28"/>
      <c r="E299" s="28"/>
      <c r="F299" s="28"/>
      <c r="G299" s="28"/>
      <c r="H299" s="28"/>
      <c r="I299" s="28"/>
      <c r="J299" s="28"/>
      <c r="K299" s="28"/>
      <c r="L299" s="28"/>
      <c r="M299" s="6"/>
      <c r="N299" s="12"/>
      <c r="O299" s="12"/>
      <c r="P299" s="12"/>
      <c r="Q299" s="12"/>
      <c r="R299" s="12"/>
      <c r="S299" s="12"/>
      <c r="T299" s="12"/>
    </row>
    <row r="300" spans="1:20" s="10" customFormat="1" ht="15" customHeight="1">
      <c r="A300" s="43"/>
      <c r="B300" s="43"/>
      <c r="C300" s="43"/>
      <c r="D300" s="43"/>
      <c r="E300" s="43"/>
      <c r="F300" s="43"/>
      <c r="G300" s="43"/>
      <c r="H300" s="43"/>
      <c r="I300" s="43"/>
      <c r="J300" s="43"/>
      <c r="K300" s="43"/>
      <c r="L300" s="43"/>
      <c r="M300" s="43"/>
      <c r="N300" s="44"/>
      <c r="O300" s="44"/>
      <c r="P300" s="44"/>
      <c r="Q300" s="44"/>
      <c r="R300" s="44"/>
      <c r="S300" s="44"/>
      <c r="T300" s="120"/>
    </row>
    <row r="301" spans="1:20" s="10" customFormat="1" ht="15" customHeight="1">
      <c r="A301" s="83" t="str">
        <f>A21</f>
        <v>1.</v>
      </c>
      <c r="B301" s="46"/>
      <c r="C301" s="45" t="str">
        <f>C21</f>
        <v>PRIPREMNI RADOVI I RADOVI UKLANJANJA</v>
      </c>
      <c r="D301" s="46"/>
      <c r="E301" s="46"/>
      <c r="F301" s="46"/>
      <c r="G301" s="46"/>
      <c r="H301" s="46"/>
      <c r="I301" s="46"/>
      <c r="J301" s="46"/>
      <c r="K301" s="46"/>
      <c r="L301" s="46"/>
      <c r="M301" s="46"/>
      <c r="N301" s="47"/>
      <c r="O301" s="47"/>
      <c r="P301" s="231">
        <f>R79</f>
        <v>0</v>
      </c>
      <c r="Q301" s="231"/>
      <c r="R301" s="231"/>
      <c r="S301" s="231"/>
      <c r="T301" s="231"/>
    </row>
    <row r="302" spans="1:20" s="10" customFormat="1" ht="15" customHeight="1">
      <c r="A302" s="84"/>
      <c r="B302" s="43"/>
      <c r="C302" s="48"/>
      <c r="D302" s="43"/>
      <c r="E302" s="43"/>
      <c r="F302" s="43"/>
      <c r="G302" s="43"/>
      <c r="H302" s="43"/>
      <c r="I302" s="43"/>
      <c r="J302" s="43"/>
      <c r="K302" s="43"/>
      <c r="L302" s="43"/>
      <c r="M302" s="43"/>
      <c r="N302" s="44"/>
      <c r="O302" s="44"/>
      <c r="P302" s="120"/>
      <c r="Q302" s="120"/>
      <c r="R302" s="120"/>
      <c r="S302" s="120"/>
      <c r="T302" s="120"/>
    </row>
    <row r="303" spans="1:20" s="10" customFormat="1" ht="15" customHeight="1">
      <c r="A303" s="83" t="str">
        <f>A82</f>
        <v>2.</v>
      </c>
      <c r="B303" s="46"/>
      <c r="C303" s="45" t="str">
        <f>C82</f>
        <v>ZIDARSKI  RADOVI </v>
      </c>
      <c r="D303" s="46"/>
      <c r="E303" s="46"/>
      <c r="F303" s="46"/>
      <c r="G303" s="46"/>
      <c r="H303" s="46"/>
      <c r="I303" s="46"/>
      <c r="J303" s="46"/>
      <c r="K303" s="46"/>
      <c r="L303" s="46"/>
      <c r="M303" s="46"/>
      <c r="N303" s="47"/>
      <c r="O303" s="47"/>
      <c r="P303" s="231">
        <f>R104</f>
        <v>0</v>
      </c>
      <c r="Q303" s="231"/>
      <c r="R303" s="231"/>
      <c r="S303" s="231"/>
      <c r="T303" s="231"/>
    </row>
    <row r="304" spans="1:20" s="10" customFormat="1" ht="13.5" customHeight="1">
      <c r="A304" s="7"/>
      <c r="B304" s="8"/>
      <c r="D304" s="8"/>
      <c r="E304" s="8"/>
      <c r="F304" s="8"/>
      <c r="G304" s="8"/>
      <c r="H304" s="8"/>
      <c r="I304" s="8"/>
      <c r="J304" s="8"/>
      <c r="K304" s="8"/>
      <c r="L304" s="8"/>
      <c r="M304" s="8"/>
      <c r="N304" s="9"/>
      <c r="O304" s="9"/>
      <c r="P304" s="9"/>
      <c r="Q304" s="9"/>
      <c r="R304" s="9"/>
      <c r="S304" s="9"/>
      <c r="T304" s="118"/>
    </row>
    <row r="305" spans="1:20" s="10" customFormat="1" ht="15" customHeight="1">
      <c r="A305" s="85" t="str">
        <f>A107</f>
        <v>3.</v>
      </c>
      <c r="B305" s="46"/>
      <c r="C305" s="49" t="str">
        <f>C107</f>
        <v>STOLARSKI RADOVI</v>
      </c>
      <c r="D305" s="46"/>
      <c r="E305" s="46"/>
      <c r="F305" s="46"/>
      <c r="G305" s="46"/>
      <c r="H305" s="46"/>
      <c r="I305" s="46"/>
      <c r="J305" s="46"/>
      <c r="K305" s="46"/>
      <c r="L305" s="46"/>
      <c r="M305" s="46"/>
      <c r="N305" s="47"/>
      <c r="O305" s="47"/>
      <c r="P305" s="231">
        <f>R130</f>
        <v>0</v>
      </c>
      <c r="Q305" s="231"/>
      <c r="R305" s="231"/>
      <c r="S305" s="231"/>
      <c r="T305" s="231"/>
    </row>
    <row r="306" spans="1:20" s="10" customFormat="1" ht="14.25" customHeight="1">
      <c r="A306" s="7"/>
      <c r="B306" s="8"/>
      <c r="D306" s="8"/>
      <c r="E306" s="8"/>
      <c r="F306" s="8"/>
      <c r="G306" s="8"/>
      <c r="H306" s="8"/>
      <c r="I306" s="8"/>
      <c r="J306" s="8"/>
      <c r="K306" s="8"/>
      <c r="L306" s="8"/>
      <c r="M306" s="8"/>
      <c r="N306" s="9"/>
      <c r="O306" s="9"/>
      <c r="P306" s="9"/>
      <c r="Q306" s="9"/>
      <c r="R306" s="9"/>
      <c r="S306" s="9"/>
      <c r="T306" s="118"/>
    </row>
    <row r="307" spans="1:20" s="10" customFormat="1" ht="14.25" customHeight="1">
      <c r="A307" s="85" t="s">
        <v>38</v>
      </c>
      <c r="B307" s="46"/>
      <c r="C307" s="49" t="s">
        <v>44</v>
      </c>
      <c r="D307" s="46"/>
      <c r="E307" s="46"/>
      <c r="F307" s="46"/>
      <c r="G307" s="46"/>
      <c r="H307" s="46"/>
      <c r="I307" s="46"/>
      <c r="J307" s="46"/>
      <c r="K307" s="46"/>
      <c r="L307" s="46"/>
      <c r="M307" s="46"/>
      <c r="N307" s="47"/>
      <c r="O307" s="47"/>
      <c r="P307" s="231">
        <f>R151</f>
        <v>0</v>
      </c>
      <c r="Q307" s="231"/>
      <c r="R307" s="231"/>
      <c r="S307" s="231"/>
      <c r="T307" s="231"/>
    </row>
    <row r="308" spans="1:20" s="10" customFormat="1" ht="14.25" customHeight="1">
      <c r="A308" s="7"/>
      <c r="B308" s="8"/>
      <c r="D308" s="8"/>
      <c r="E308" s="8"/>
      <c r="F308" s="8"/>
      <c r="G308" s="8"/>
      <c r="H308" s="8"/>
      <c r="I308" s="8"/>
      <c r="J308" s="8"/>
      <c r="K308" s="8"/>
      <c r="L308" s="8"/>
      <c r="M308" s="8"/>
      <c r="N308" s="9"/>
      <c r="O308" s="9"/>
      <c r="P308" s="9"/>
      <c r="Q308" s="9"/>
      <c r="R308" s="9"/>
      <c r="S308" s="9"/>
      <c r="T308" s="118"/>
    </row>
    <row r="309" spans="1:20" s="10" customFormat="1" ht="15" customHeight="1">
      <c r="A309" s="86">
        <f>A154</f>
        <v>5</v>
      </c>
      <c r="B309" s="46"/>
      <c r="C309" s="49" t="str">
        <f>C154</f>
        <v>KERAMIČARSKI RADOVI</v>
      </c>
      <c r="D309" s="46"/>
      <c r="E309" s="46"/>
      <c r="F309" s="46"/>
      <c r="G309" s="46"/>
      <c r="H309" s="46"/>
      <c r="I309" s="46"/>
      <c r="J309" s="46"/>
      <c r="K309" s="46"/>
      <c r="L309" s="46"/>
      <c r="M309" s="46"/>
      <c r="N309" s="47"/>
      <c r="O309" s="47"/>
      <c r="P309" s="231">
        <f>R162</f>
        <v>0</v>
      </c>
      <c r="Q309" s="231"/>
      <c r="R309" s="231"/>
      <c r="S309" s="231"/>
      <c r="T309" s="231"/>
    </row>
    <row r="310" spans="1:20" s="10" customFormat="1" ht="15" customHeight="1">
      <c r="A310" s="87"/>
      <c r="B310" s="19"/>
      <c r="C310" s="50"/>
      <c r="D310" s="19"/>
      <c r="E310" s="19"/>
      <c r="F310" s="19"/>
      <c r="G310" s="19"/>
      <c r="H310" s="19"/>
      <c r="I310" s="19"/>
      <c r="J310" s="19"/>
      <c r="K310" s="19"/>
      <c r="L310" s="19"/>
      <c r="M310" s="19"/>
      <c r="N310" s="33"/>
      <c r="O310" s="33"/>
      <c r="P310" s="121"/>
      <c r="Q310" s="121"/>
      <c r="R310" s="121"/>
      <c r="S310" s="121"/>
      <c r="T310" s="121"/>
    </row>
    <row r="311" spans="1:20" s="10" customFormat="1" ht="15" customHeight="1">
      <c r="A311" s="86">
        <f>A164</f>
        <v>6</v>
      </c>
      <c r="B311" s="46"/>
      <c r="C311" s="49" t="str">
        <f>C164</f>
        <v>PODOPOLAGAČKI RADOVI</v>
      </c>
      <c r="D311" s="46"/>
      <c r="E311" s="46"/>
      <c r="F311" s="46"/>
      <c r="G311" s="46"/>
      <c r="H311" s="46"/>
      <c r="I311" s="46"/>
      <c r="J311" s="46"/>
      <c r="K311" s="46"/>
      <c r="L311" s="46"/>
      <c r="M311" s="46"/>
      <c r="N311" s="47"/>
      <c r="O311" s="47"/>
      <c r="P311" s="231">
        <f>SUM(R175)</f>
        <v>0</v>
      </c>
      <c r="Q311" s="231"/>
      <c r="R311" s="231"/>
      <c r="S311" s="231"/>
      <c r="T311" s="231"/>
    </row>
    <row r="312" spans="1:20" s="10" customFormat="1" ht="15" customHeight="1">
      <c r="A312" s="87"/>
      <c r="B312" s="19"/>
      <c r="C312" s="50"/>
      <c r="D312" s="19"/>
      <c r="E312" s="19"/>
      <c r="F312" s="19"/>
      <c r="G312" s="19"/>
      <c r="H312" s="19"/>
      <c r="I312" s="19"/>
      <c r="J312" s="19"/>
      <c r="K312" s="19"/>
      <c r="L312" s="19"/>
      <c r="M312" s="19"/>
      <c r="N312" s="33"/>
      <c r="O312" s="33"/>
      <c r="P312" s="121"/>
      <c r="Q312" s="121"/>
      <c r="R312" s="121"/>
      <c r="S312" s="121"/>
      <c r="T312" s="121"/>
    </row>
    <row r="313" spans="1:20" s="10" customFormat="1" ht="15" customHeight="1">
      <c r="A313" s="86">
        <f>A177</f>
        <v>7</v>
      </c>
      <c r="B313" s="46"/>
      <c r="C313" s="49" t="str">
        <f>C177</f>
        <v>SOBOSLIKARSKO - LIČILAČKI RADOVI</v>
      </c>
      <c r="D313" s="46"/>
      <c r="E313" s="46"/>
      <c r="F313" s="46"/>
      <c r="G313" s="46"/>
      <c r="H313" s="46"/>
      <c r="I313" s="46"/>
      <c r="J313" s="46"/>
      <c r="K313" s="46"/>
      <c r="L313" s="46"/>
      <c r="M313" s="46"/>
      <c r="N313" s="47"/>
      <c r="O313" s="47"/>
      <c r="P313" s="231">
        <f>R197</f>
        <v>0</v>
      </c>
      <c r="Q313" s="231"/>
      <c r="R313" s="231"/>
      <c r="S313" s="231"/>
      <c r="T313" s="231"/>
    </row>
    <row r="314" spans="1:20" s="10" customFormat="1" ht="15" customHeight="1">
      <c r="A314" s="7"/>
      <c r="B314" s="8"/>
      <c r="D314" s="8"/>
      <c r="E314" s="8"/>
      <c r="F314" s="8"/>
      <c r="G314" s="8"/>
      <c r="H314" s="8"/>
      <c r="I314" s="8"/>
      <c r="J314" s="8"/>
      <c r="K314" s="8"/>
      <c r="L314" s="8"/>
      <c r="M314" s="8"/>
      <c r="N314" s="9"/>
      <c r="O314" s="9"/>
      <c r="P314" s="9"/>
      <c r="Q314" s="9"/>
      <c r="R314" s="9"/>
      <c r="S314" s="9"/>
      <c r="T314" s="118"/>
    </row>
    <row r="315" spans="1:20" s="10" customFormat="1" ht="15" customHeight="1">
      <c r="A315" s="86">
        <f>A200</f>
        <v>8</v>
      </c>
      <c r="B315" s="46"/>
      <c r="C315" s="49" t="str">
        <f>C200</f>
        <v>UNUTARNJI RAZVOD VODOVODA I KANALIZACIJE</v>
      </c>
      <c r="D315" s="46"/>
      <c r="E315" s="46"/>
      <c r="F315" s="46"/>
      <c r="G315" s="46"/>
      <c r="H315" s="46"/>
      <c r="I315" s="46"/>
      <c r="J315" s="46"/>
      <c r="K315" s="46"/>
      <c r="L315" s="46"/>
      <c r="M315" s="46"/>
      <c r="N315" s="47"/>
      <c r="O315" s="47"/>
      <c r="P315" s="231">
        <f>R261</f>
        <v>0</v>
      </c>
      <c r="Q315" s="231"/>
      <c r="R315" s="231"/>
      <c r="S315" s="231"/>
      <c r="T315" s="231"/>
    </row>
    <row r="316" spans="1:20" s="10" customFormat="1" ht="15" customHeight="1">
      <c r="A316" s="7"/>
      <c r="B316" s="8"/>
      <c r="D316" s="8"/>
      <c r="E316" s="8"/>
      <c r="F316" s="8"/>
      <c r="G316" s="8"/>
      <c r="H316" s="8"/>
      <c r="I316" s="8"/>
      <c r="J316" s="8"/>
      <c r="K316" s="8"/>
      <c r="L316" s="8"/>
      <c r="M316" s="8"/>
      <c r="N316" s="9"/>
      <c r="O316" s="9"/>
      <c r="P316" s="9"/>
      <c r="Q316" s="9"/>
      <c r="R316" s="9"/>
      <c r="S316" s="9"/>
      <c r="T316" s="118"/>
    </row>
    <row r="317" spans="1:20" s="10" customFormat="1" ht="15" customHeight="1">
      <c r="A317" s="86">
        <v>9</v>
      </c>
      <c r="B317" s="46"/>
      <c r="C317" s="49" t="s">
        <v>83</v>
      </c>
      <c r="D317" s="46"/>
      <c r="E317" s="46"/>
      <c r="F317" s="46"/>
      <c r="G317" s="46"/>
      <c r="H317" s="46"/>
      <c r="I317" s="46"/>
      <c r="J317" s="46"/>
      <c r="K317" s="46"/>
      <c r="L317" s="46"/>
      <c r="M317" s="46"/>
      <c r="N317" s="47"/>
      <c r="O317" s="47"/>
      <c r="P317" s="231">
        <f>R295</f>
        <v>0</v>
      </c>
      <c r="Q317" s="231"/>
      <c r="R317" s="231"/>
      <c r="S317" s="231"/>
      <c r="T317" s="231"/>
    </row>
    <row r="318" spans="1:20" s="10" customFormat="1" ht="9.75" customHeight="1" thickBot="1">
      <c r="A318" s="8"/>
      <c r="B318" s="8"/>
      <c r="D318" s="8"/>
      <c r="E318" s="8"/>
      <c r="F318" s="8"/>
      <c r="G318" s="8"/>
      <c r="H318" s="8"/>
      <c r="I318" s="8"/>
      <c r="J318" s="8"/>
      <c r="K318" s="8"/>
      <c r="L318" s="8"/>
      <c r="M318" s="8"/>
      <c r="N318" s="9"/>
      <c r="O318" s="9"/>
      <c r="P318" s="9"/>
      <c r="Q318" s="9"/>
      <c r="R318" s="9"/>
      <c r="S318" s="9"/>
      <c r="T318" s="118"/>
    </row>
    <row r="319" spans="1:23" s="10" customFormat="1" ht="30.75" customHeight="1" thickBot="1" thickTop="1">
      <c r="A319" s="88"/>
      <c r="B319" s="52"/>
      <c r="C319" s="51" t="s">
        <v>139</v>
      </c>
      <c r="D319" s="52"/>
      <c r="E319" s="52"/>
      <c r="F319" s="52"/>
      <c r="G319" s="52"/>
      <c r="H319" s="52"/>
      <c r="I319" s="52"/>
      <c r="J319" s="52"/>
      <c r="K319" s="52"/>
      <c r="L319" s="52"/>
      <c r="M319" s="52"/>
      <c r="N319" s="53"/>
      <c r="O319" s="53"/>
      <c r="P319" s="230">
        <f>SUM(P301:T317)</f>
        <v>0</v>
      </c>
      <c r="Q319" s="230"/>
      <c r="R319" s="230"/>
      <c r="S319" s="230"/>
      <c r="T319" s="230"/>
      <c r="V319" s="133">
        <f>P319</f>
        <v>0</v>
      </c>
      <c r="W319" s="133">
        <f>P319</f>
        <v>0</v>
      </c>
    </row>
    <row r="320" spans="1:23" s="10" customFormat="1" ht="30.75" customHeight="1" thickBot="1" thickTop="1">
      <c r="A320" s="88"/>
      <c r="B320" s="52"/>
      <c r="C320" s="51" t="s">
        <v>36</v>
      </c>
      <c r="D320" s="52"/>
      <c r="E320" s="52"/>
      <c r="F320" s="52"/>
      <c r="G320" s="52"/>
      <c r="H320" s="52"/>
      <c r="I320" s="52"/>
      <c r="J320" s="52"/>
      <c r="K320" s="52"/>
      <c r="L320" s="52"/>
      <c r="M320" s="52"/>
      <c r="N320" s="53"/>
      <c r="O320" s="53"/>
      <c r="P320" s="230">
        <f>P319*25%</f>
        <v>0</v>
      </c>
      <c r="Q320" s="230"/>
      <c r="R320" s="230"/>
      <c r="S320" s="230"/>
      <c r="T320" s="230"/>
      <c r="V320" s="133">
        <f>P320</f>
        <v>0</v>
      </c>
      <c r="W320" s="133">
        <f>P320</f>
        <v>0</v>
      </c>
    </row>
    <row r="321" spans="1:23" s="10" customFormat="1" ht="30.75" customHeight="1" thickBot="1" thickTop="1">
      <c r="A321" s="88"/>
      <c r="B321" s="52"/>
      <c r="C321" s="51" t="s">
        <v>37</v>
      </c>
      <c r="D321" s="52"/>
      <c r="E321" s="52"/>
      <c r="F321" s="52"/>
      <c r="G321" s="52"/>
      <c r="H321" s="52"/>
      <c r="I321" s="52"/>
      <c r="J321" s="52"/>
      <c r="K321" s="52"/>
      <c r="L321" s="52"/>
      <c r="M321" s="52"/>
      <c r="N321" s="53"/>
      <c r="O321" s="53"/>
      <c r="P321" s="230">
        <f>P319+P320</f>
        <v>0</v>
      </c>
      <c r="Q321" s="230"/>
      <c r="R321" s="230"/>
      <c r="S321" s="230"/>
      <c r="T321" s="230"/>
      <c r="V321" s="133">
        <f>P321</f>
        <v>0</v>
      </c>
      <c r="W321" s="133">
        <f>P321</f>
        <v>0</v>
      </c>
    </row>
    <row r="322" ht="10.5" customHeight="1" thickTop="1"/>
    <row r="325" spans="2:16" ht="10.5" customHeight="1">
      <c r="B325" s="93" t="s">
        <v>183</v>
      </c>
      <c r="M325" s="55" t="s">
        <v>184</v>
      </c>
      <c r="P325" s="134" t="s">
        <v>185</v>
      </c>
    </row>
    <row r="326" ht="10.5" customHeight="1">
      <c r="O326" s="55" t="s">
        <v>186</v>
      </c>
    </row>
  </sheetData>
  <sheetProtection selectLockedCells="1"/>
  <mergeCells count="636">
    <mergeCell ref="C115:L115"/>
    <mergeCell ref="C116:L116"/>
    <mergeCell ref="C117:L117"/>
    <mergeCell ref="N116:O116"/>
    <mergeCell ref="P116:Q116"/>
    <mergeCell ref="R116:T116"/>
    <mergeCell ref="N117:O117"/>
    <mergeCell ref="P117:Q117"/>
    <mergeCell ref="R117:T117"/>
    <mergeCell ref="R90:T90"/>
    <mergeCell ref="C91:L91"/>
    <mergeCell ref="N91:O91"/>
    <mergeCell ref="P91:Q91"/>
    <mergeCell ref="R91:T91"/>
    <mergeCell ref="N115:O115"/>
    <mergeCell ref="P115:Q115"/>
    <mergeCell ref="R115:T115"/>
    <mergeCell ref="C102:L102"/>
    <mergeCell ref="N102:O102"/>
    <mergeCell ref="N73:O73"/>
    <mergeCell ref="P73:Q73"/>
    <mergeCell ref="R73:T73"/>
    <mergeCell ref="C113:L113"/>
    <mergeCell ref="N113:O113"/>
    <mergeCell ref="P113:Q113"/>
    <mergeCell ref="R113:T113"/>
    <mergeCell ref="C90:L90"/>
    <mergeCell ref="N90:O90"/>
    <mergeCell ref="P90:Q90"/>
    <mergeCell ref="P59:Q59"/>
    <mergeCell ref="R59:T59"/>
    <mergeCell ref="C50:L50"/>
    <mergeCell ref="N50:O50"/>
    <mergeCell ref="P50:Q50"/>
    <mergeCell ref="R50:T50"/>
    <mergeCell ref="C51:L51"/>
    <mergeCell ref="N51:O51"/>
    <mergeCell ref="P51:Q51"/>
    <mergeCell ref="R51:T51"/>
    <mergeCell ref="N26:O26"/>
    <mergeCell ref="P26:Q26"/>
    <mergeCell ref="R26:T26"/>
    <mergeCell ref="C27:L27"/>
    <mergeCell ref="N27:O27"/>
    <mergeCell ref="P27:Q27"/>
    <mergeCell ref="R27:T27"/>
    <mergeCell ref="C47:L47"/>
    <mergeCell ref="P23:Q23"/>
    <mergeCell ref="R23:T23"/>
    <mergeCell ref="C24:L24"/>
    <mergeCell ref="N24:O24"/>
    <mergeCell ref="P24:Q24"/>
    <mergeCell ref="R24:T24"/>
    <mergeCell ref="N47:O47"/>
    <mergeCell ref="P47:Q47"/>
    <mergeCell ref="R47:T47"/>
    <mergeCell ref="C48:L48"/>
    <mergeCell ref="N48:O48"/>
    <mergeCell ref="P48:Q48"/>
    <mergeCell ref="R48:T48"/>
    <mergeCell ref="P32:Q32"/>
    <mergeCell ref="R32:T32"/>
    <mergeCell ref="C33:L33"/>
    <mergeCell ref="N33:O33"/>
    <mergeCell ref="P33:Q33"/>
    <mergeCell ref="R33:T33"/>
    <mergeCell ref="P320:T320"/>
    <mergeCell ref="C293:L293"/>
    <mergeCell ref="N293:O293"/>
    <mergeCell ref="P293:Q293"/>
    <mergeCell ref="R293:T293"/>
    <mergeCell ref="R295:T295"/>
    <mergeCell ref="P298:T298"/>
    <mergeCell ref="P311:T311"/>
    <mergeCell ref="P321:T321"/>
    <mergeCell ref="P301:T301"/>
    <mergeCell ref="P303:T303"/>
    <mergeCell ref="P305:T305"/>
    <mergeCell ref="P307:T307"/>
    <mergeCell ref="P309:T309"/>
    <mergeCell ref="P313:T313"/>
    <mergeCell ref="P315:T315"/>
    <mergeCell ref="P317:T317"/>
    <mergeCell ref="P319:T319"/>
    <mergeCell ref="N285:O285"/>
    <mergeCell ref="P285:Q285"/>
    <mergeCell ref="R285:T285"/>
    <mergeCell ref="N287:O287"/>
    <mergeCell ref="P287:Q287"/>
    <mergeCell ref="R287:T287"/>
    <mergeCell ref="C283:L283"/>
    <mergeCell ref="N283:O283"/>
    <mergeCell ref="P283:Q283"/>
    <mergeCell ref="R283:T283"/>
    <mergeCell ref="C281:L281"/>
    <mergeCell ref="N281:O281"/>
    <mergeCell ref="P281:Q281"/>
    <mergeCell ref="R281:T281"/>
    <mergeCell ref="C279:L279"/>
    <mergeCell ref="N279:O279"/>
    <mergeCell ref="P279:Q279"/>
    <mergeCell ref="R279:T279"/>
    <mergeCell ref="C276:L276"/>
    <mergeCell ref="N276:O276"/>
    <mergeCell ref="P276:Q276"/>
    <mergeCell ref="R276:T276"/>
    <mergeCell ref="C274:L274"/>
    <mergeCell ref="N274:O274"/>
    <mergeCell ref="P274:Q274"/>
    <mergeCell ref="R274:T274"/>
    <mergeCell ref="C272:L272"/>
    <mergeCell ref="N272:O272"/>
    <mergeCell ref="P272:Q272"/>
    <mergeCell ref="R272:T272"/>
    <mergeCell ref="P265:Q265"/>
    <mergeCell ref="R265:T265"/>
    <mergeCell ref="C270:L270"/>
    <mergeCell ref="N270:O270"/>
    <mergeCell ref="P270:Q270"/>
    <mergeCell ref="R270:T270"/>
    <mergeCell ref="C269:L269"/>
    <mergeCell ref="N269:O269"/>
    <mergeCell ref="P269:Q269"/>
    <mergeCell ref="R269:T269"/>
    <mergeCell ref="C247:L247"/>
    <mergeCell ref="N247:O247"/>
    <mergeCell ref="P247:Q247"/>
    <mergeCell ref="R247:T247"/>
    <mergeCell ref="C267:L267"/>
    <mergeCell ref="N267:O267"/>
    <mergeCell ref="P267:Q267"/>
    <mergeCell ref="R267:T267"/>
    <mergeCell ref="R263:T263"/>
    <mergeCell ref="N265:O265"/>
    <mergeCell ref="A261:B261"/>
    <mergeCell ref="C261:M261"/>
    <mergeCell ref="R261:T261"/>
    <mergeCell ref="C245:L245"/>
    <mergeCell ref="N245:O245"/>
    <mergeCell ref="P245:Q245"/>
    <mergeCell ref="R245:T245"/>
    <mergeCell ref="C246:L246"/>
    <mergeCell ref="N246:O246"/>
    <mergeCell ref="P246:Q246"/>
    <mergeCell ref="R246:T246"/>
    <mergeCell ref="N243:O243"/>
    <mergeCell ref="P243:Q243"/>
    <mergeCell ref="R243:T243"/>
    <mergeCell ref="N244:O244"/>
    <mergeCell ref="P244:Q244"/>
    <mergeCell ref="R244:T244"/>
    <mergeCell ref="C242:L242"/>
    <mergeCell ref="N242:O242"/>
    <mergeCell ref="P242:Q242"/>
    <mergeCell ref="R242:T242"/>
    <mergeCell ref="C241:L241"/>
    <mergeCell ref="N241:O241"/>
    <mergeCell ref="P241:Q241"/>
    <mergeCell ref="R241:T241"/>
    <mergeCell ref="C240:L240"/>
    <mergeCell ref="N240:O240"/>
    <mergeCell ref="P240:Q240"/>
    <mergeCell ref="R240:T240"/>
    <mergeCell ref="C239:L239"/>
    <mergeCell ref="N239:O239"/>
    <mergeCell ref="P239:Q239"/>
    <mergeCell ref="R239:T239"/>
    <mergeCell ref="C238:L238"/>
    <mergeCell ref="N238:O238"/>
    <mergeCell ref="P238:Q238"/>
    <mergeCell ref="R238:T238"/>
    <mergeCell ref="C236:L236"/>
    <mergeCell ref="N236:O236"/>
    <mergeCell ref="P236:Q236"/>
    <mergeCell ref="R236:T236"/>
    <mergeCell ref="C234:L234"/>
    <mergeCell ref="N234:O234"/>
    <mergeCell ref="P234:Q234"/>
    <mergeCell ref="R234:T234"/>
    <mergeCell ref="C233:L233"/>
    <mergeCell ref="N233:O233"/>
    <mergeCell ref="P233:Q233"/>
    <mergeCell ref="R233:T233"/>
    <mergeCell ref="C231:L231"/>
    <mergeCell ref="N231:O231"/>
    <mergeCell ref="P231:Q231"/>
    <mergeCell ref="R231:T231"/>
    <mergeCell ref="C230:L230"/>
    <mergeCell ref="N230:O230"/>
    <mergeCell ref="P230:Q230"/>
    <mergeCell ref="R230:T230"/>
    <mergeCell ref="N229:O229"/>
    <mergeCell ref="P229:Q229"/>
    <mergeCell ref="R229:T229"/>
    <mergeCell ref="C227:L227"/>
    <mergeCell ref="N227:O227"/>
    <mergeCell ref="P227:Q227"/>
    <mergeCell ref="R227:T227"/>
    <mergeCell ref="P223:Q223"/>
    <mergeCell ref="R223:T223"/>
    <mergeCell ref="C219:L219"/>
    <mergeCell ref="N219:O219"/>
    <mergeCell ref="P219:Q219"/>
    <mergeCell ref="R219:T219"/>
    <mergeCell ref="N223:O223"/>
    <mergeCell ref="C221:L221"/>
    <mergeCell ref="N217:O217"/>
    <mergeCell ref="P217:Q217"/>
    <mergeCell ref="R217:T217"/>
    <mergeCell ref="C216:L216"/>
    <mergeCell ref="N216:O216"/>
    <mergeCell ref="P216:Q216"/>
    <mergeCell ref="R216:T216"/>
    <mergeCell ref="N212:O212"/>
    <mergeCell ref="P212:Q212"/>
    <mergeCell ref="R212:T212"/>
    <mergeCell ref="C204:L204"/>
    <mergeCell ref="N204:O204"/>
    <mergeCell ref="P204:Q204"/>
    <mergeCell ref="R204:T204"/>
    <mergeCell ref="C206:L206"/>
    <mergeCell ref="N206:O206"/>
    <mergeCell ref="C207:L207"/>
    <mergeCell ref="C203:L203"/>
    <mergeCell ref="N203:O203"/>
    <mergeCell ref="P203:Q203"/>
    <mergeCell ref="R203:T203"/>
    <mergeCell ref="C202:L202"/>
    <mergeCell ref="N202:O202"/>
    <mergeCell ref="P202:Q202"/>
    <mergeCell ref="R202:T202"/>
    <mergeCell ref="P192:Q192"/>
    <mergeCell ref="R192:T192"/>
    <mergeCell ref="N193:O193"/>
    <mergeCell ref="P193:Q193"/>
    <mergeCell ref="R193:T193"/>
    <mergeCell ref="A197:B197"/>
    <mergeCell ref="R197:T197"/>
    <mergeCell ref="C194:L194"/>
    <mergeCell ref="P194:Q194"/>
    <mergeCell ref="R194:T194"/>
    <mergeCell ref="N184:O184"/>
    <mergeCell ref="P184:Q184"/>
    <mergeCell ref="R184:T184"/>
    <mergeCell ref="A200:B200"/>
    <mergeCell ref="R200:T200"/>
    <mergeCell ref="C191:L191"/>
    <mergeCell ref="N191:O191"/>
    <mergeCell ref="P191:Q191"/>
    <mergeCell ref="R191:T191"/>
    <mergeCell ref="N192:O192"/>
    <mergeCell ref="C182:L182"/>
    <mergeCell ref="N182:O182"/>
    <mergeCell ref="P182:Q182"/>
    <mergeCell ref="R182:T182"/>
    <mergeCell ref="N183:O183"/>
    <mergeCell ref="P183:Q183"/>
    <mergeCell ref="R183:T183"/>
    <mergeCell ref="C160:L160"/>
    <mergeCell ref="N160:O160"/>
    <mergeCell ref="P160:Q160"/>
    <mergeCell ref="R160:T160"/>
    <mergeCell ref="A177:B177"/>
    <mergeCell ref="R177:T177"/>
    <mergeCell ref="A162:B162"/>
    <mergeCell ref="R162:T162"/>
    <mergeCell ref="P167:Q167"/>
    <mergeCell ref="R167:T167"/>
    <mergeCell ref="C157:L157"/>
    <mergeCell ref="N157:O157"/>
    <mergeCell ref="P157:Q157"/>
    <mergeCell ref="R157:T157"/>
    <mergeCell ref="C159:L159"/>
    <mergeCell ref="N159:O159"/>
    <mergeCell ref="P159:Q159"/>
    <mergeCell ref="R159:T159"/>
    <mergeCell ref="R136:T136"/>
    <mergeCell ref="A154:B154"/>
    <mergeCell ref="R154:T154"/>
    <mergeCell ref="C156:L156"/>
    <mergeCell ref="N156:O156"/>
    <mergeCell ref="P156:Q156"/>
    <mergeCell ref="R156:T156"/>
    <mergeCell ref="A151:B151"/>
    <mergeCell ref="R151:T151"/>
    <mergeCell ref="C136:L136"/>
    <mergeCell ref="A133:B133"/>
    <mergeCell ref="R133:T133"/>
    <mergeCell ref="C135:L135"/>
    <mergeCell ref="N135:O135"/>
    <mergeCell ref="P135:Q135"/>
    <mergeCell ref="R135:T135"/>
    <mergeCell ref="N136:O136"/>
    <mergeCell ref="R104:T104"/>
    <mergeCell ref="R107:T107"/>
    <mergeCell ref="C111:L111"/>
    <mergeCell ref="N111:O111"/>
    <mergeCell ref="P111:Q111"/>
    <mergeCell ref="R111:T111"/>
    <mergeCell ref="R130:T130"/>
    <mergeCell ref="P136:Q136"/>
    <mergeCell ref="C119:L119"/>
    <mergeCell ref="P102:Q102"/>
    <mergeCell ref="R102:T102"/>
    <mergeCell ref="C101:L101"/>
    <mergeCell ref="N101:O101"/>
    <mergeCell ref="P101:Q101"/>
    <mergeCell ref="R101:T101"/>
    <mergeCell ref="C100:L100"/>
    <mergeCell ref="N100:O100"/>
    <mergeCell ref="P100:Q100"/>
    <mergeCell ref="R100:T100"/>
    <mergeCell ref="C99:L99"/>
    <mergeCell ref="N99:O99"/>
    <mergeCell ref="P99:Q99"/>
    <mergeCell ref="R99:T99"/>
    <mergeCell ref="C88:L88"/>
    <mergeCell ref="N88:O88"/>
    <mergeCell ref="P88:Q88"/>
    <mergeCell ref="R88:T88"/>
    <mergeCell ref="C87:L87"/>
    <mergeCell ref="N87:O87"/>
    <mergeCell ref="P87:Q87"/>
    <mergeCell ref="R87:T87"/>
    <mergeCell ref="R79:T79"/>
    <mergeCell ref="R82:T82"/>
    <mergeCell ref="C85:L85"/>
    <mergeCell ref="N85:O85"/>
    <mergeCell ref="P85:Q85"/>
    <mergeCell ref="R85:T85"/>
    <mergeCell ref="C77:L77"/>
    <mergeCell ref="N77:O77"/>
    <mergeCell ref="P77:Q77"/>
    <mergeCell ref="R77:T77"/>
    <mergeCell ref="C75:L75"/>
    <mergeCell ref="N75:O75"/>
    <mergeCell ref="P75:Q75"/>
    <mergeCell ref="R75:T75"/>
    <mergeCell ref="N71:O71"/>
    <mergeCell ref="P71:Q71"/>
    <mergeCell ref="R71:T71"/>
    <mergeCell ref="N72:O72"/>
    <mergeCell ref="P72:Q72"/>
    <mergeCell ref="R72:T72"/>
    <mergeCell ref="C70:L70"/>
    <mergeCell ref="N70:O70"/>
    <mergeCell ref="P70:Q70"/>
    <mergeCell ref="R70:T70"/>
    <mergeCell ref="C68:L68"/>
    <mergeCell ref="N68:O68"/>
    <mergeCell ref="P68:Q68"/>
    <mergeCell ref="R68:T68"/>
    <mergeCell ref="C67:L67"/>
    <mergeCell ref="N67:O67"/>
    <mergeCell ref="P67:Q67"/>
    <mergeCell ref="R67:T67"/>
    <mergeCell ref="C65:L65"/>
    <mergeCell ref="N65:O65"/>
    <mergeCell ref="P65:Q65"/>
    <mergeCell ref="R65:T65"/>
    <mergeCell ref="C64:L64"/>
    <mergeCell ref="N64:O64"/>
    <mergeCell ref="P64:Q64"/>
    <mergeCell ref="R64:T64"/>
    <mergeCell ref="C62:L62"/>
    <mergeCell ref="N62:O62"/>
    <mergeCell ref="P62:Q62"/>
    <mergeCell ref="R62:T62"/>
    <mergeCell ref="C61:L61"/>
    <mergeCell ref="N61:O61"/>
    <mergeCell ref="P61:Q61"/>
    <mergeCell ref="R61:T61"/>
    <mergeCell ref="C58:L58"/>
    <mergeCell ref="N58:O58"/>
    <mergeCell ref="P58:Q58"/>
    <mergeCell ref="R58:T58"/>
    <mergeCell ref="C59:L59"/>
    <mergeCell ref="N59:O59"/>
    <mergeCell ref="C53:L53"/>
    <mergeCell ref="N53:O53"/>
    <mergeCell ref="P53:Q53"/>
    <mergeCell ref="R53:T53"/>
    <mergeCell ref="C54:L54"/>
    <mergeCell ref="N54:O54"/>
    <mergeCell ref="P54:Q54"/>
    <mergeCell ref="R54:T54"/>
    <mergeCell ref="C57:L57"/>
    <mergeCell ref="N57:O57"/>
    <mergeCell ref="P57:Q57"/>
    <mergeCell ref="R57:T57"/>
    <mergeCell ref="C56:L56"/>
    <mergeCell ref="N56:O56"/>
    <mergeCell ref="P56:Q56"/>
    <mergeCell ref="R56:T56"/>
    <mergeCell ref="C45:L45"/>
    <mergeCell ref="N45:O45"/>
    <mergeCell ref="P45:Q45"/>
    <mergeCell ref="R45:T45"/>
    <mergeCell ref="C44:L44"/>
    <mergeCell ref="N44:O44"/>
    <mergeCell ref="P44:Q44"/>
    <mergeCell ref="R44:T44"/>
    <mergeCell ref="C42:L42"/>
    <mergeCell ref="N42:O42"/>
    <mergeCell ref="P42:Q42"/>
    <mergeCell ref="R42:T42"/>
    <mergeCell ref="C210:L210"/>
    <mergeCell ref="N210:O210"/>
    <mergeCell ref="P210:Q210"/>
    <mergeCell ref="R210:T210"/>
    <mergeCell ref="N207:O207"/>
    <mergeCell ref="P207:Q207"/>
    <mergeCell ref="R40:T40"/>
    <mergeCell ref="C41:L41"/>
    <mergeCell ref="N41:O41"/>
    <mergeCell ref="P41:Q41"/>
    <mergeCell ref="R41:T41"/>
    <mergeCell ref="C39:L39"/>
    <mergeCell ref="N39:O39"/>
    <mergeCell ref="P39:Q39"/>
    <mergeCell ref="R39:T39"/>
    <mergeCell ref="R37:T37"/>
    <mergeCell ref="C38:L38"/>
    <mergeCell ref="N38:O38"/>
    <mergeCell ref="P38:Q38"/>
    <mergeCell ref="R38:T38"/>
    <mergeCell ref="C36:L36"/>
    <mergeCell ref="N36:O36"/>
    <mergeCell ref="P36:Q36"/>
    <mergeCell ref="R36:T36"/>
    <mergeCell ref="C35:L35"/>
    <mergeCell ref="N35:O35"/>
    <mergeCell ref="P35:Q35"/>
    <mergeCell ref="R35:T35"/>
    <mergeCell ref="C30:L30"/>
    <mergeCell ref="N30:O30"/>
    <mergeCell ref="P30:Q30"/>
    <mergeCell ref="R30:T30"/>
    <mergeCell ref="C32:L32"/>
    <mergeCell ref="N32:O32"/>
    <mergeCell ref="G1:R1"/>
    <mergeCell ref="S1:T1"/>
    <mergeCell ref="G3:R3"/>
    <mergeCell ref="S3:T3"/>
    <mergeCell ref="R21:T21"/>
    <mergeCell ref="R22:T22"/>
    <mergeCell ref="I5:R6"/>
    <mergeCell ref="B7:T14"/>
    <mergeCell ref="A18:B18"/>
    <mergeCell ref="C18:L18"/>
    <mergeCell ref="N18:O18"/>
    <mergeCell ref="P18:Q18"/>
    <mergeCell ref="R18:T18"/>
    <mergeCell ref="C29:L29"/>
    <mergeCell ref="N29:O29"/>
    <mergeCell ref="P29:Q29"/>
    <mergeCell ref="R29:T29"/>
    <mergeCell ref="C23:L23"/>
    <mergeCell ref="N23:O23"/>
    <mergeCell ref="C26:L26"/>
    <mergeCell ref="C243:L243"/>
    <mergeCell ref="C287:L287"/>
    <mergeCell ref="C285:L285"/>
    <mergeCell ref="C265:L265"/>
    <mergeCell ref="C244:L244"/>
    <mergeCell ref="C223:L223"/>
    <mergeCell ref="C249:L249"/>
    <mergeCell ref="C255:L255"/>
    <mergeCell ref="C258:L258"/>
    <mergeCell ref="C229:L229"/>
    <mergeCell ref="C212:L212"/>
    <mergeCell ref="C217:L217"/>
    <mergeCell ref="R207:T207"/>
    <mergeCell ref="N249:O249"/>
    <mergeCell ref="P206:Q206"/>
    <mergeCell ref="R206:T206"/>
    <mergeCell ref="C208:L208"/>
    <mergeCell ref="N208:O208"/>
    <mergeCell ref="P249:Q249"/>
    <mergeCell ref="R249:T249"/>
    <mergeCell ref="P208:Q208"/>
    <mergeCell ref="R208:T208"/>
    <mergeCell ref="A164:B164"/>
    <mergeCell ref="R164:T164"/>
    <mergeCell ref="C166:L166"/>
    <mergeCell ref="N166:O166"/>
    <mergeCell ref="P166:Q166"/>
    <mergeCell ref="R166:T166"/>
    <mergeCell ref="C167:L167"/>
    <mergeCell ref="N167:O167"/>
    <mergeCell ref="C169:L169"/>
    <mergeCell ref="N169:O169"/>
    <mergeCell ref="P169:Q169"/>
    <mergeCell ref="R169:T169"/>
    <mergeCell ref="C170:L170"/>
    <mergeCell ref="N170:O170"/>
    <mergeCell ref="P170:Q170"/>
    <mergeCell ref="R170:T170"/>
    <mergeCell ref="A175:B175"/>
    <mergeCell ref="R175:T175"/>
    <mergeCell ref="C172:L172"/>
    <mergeCell ref="N172:O172"/>
    <mergeCell ref="P172:Q172"/>
    <mergeCell ref="R172:T172"/>
    <mergeCell ref="C173:L173"/>
    <mergeCell ref="N173:O173"/>
    <mergeCell ref="P173:Q173"/>
    <mergeCell ref="R173:T173"/>
    <mergeCell ref="N119:O119"/>
    <mergeCell ref="P119:Q119"/>
    <mergeCell ref="R119:T119"/>
    <mergeCell ref="C120:L120"/>
    <mergeCell ref="N120:O120"/>
    <mergeCell ref="P120:Q120"/>
    <mergeCell ref="R120:T120"/>
    <mergeCell ref="C121:L121"/>
    <mergeCell ref="N121:O121"/>
    <mergeCell ref="P121:Q121"/>
    <mergeCell ref="R121:T121"/>
    <mergeCell ref="C254:L254"/>
    <mergeCell ref="N254:O254"/>
    <mergeCell ref="P254:Q254"/>
    <mergeCell ref="R254:T254"/>
    <mergeCell ref="P180:Q180"/>
    <mergeCell ref="R180:T180"/>
    <mergeCell ref="C138:L138"/>
    <mergeCell ref="N138:O138"/>
    <mergeCell ref="P138:Q138"/>
    <mergeCell ref="R138:T138"/>
    <mergeCell ref="C252:L252"/>
    <mergeCell ref="N252:O252"/>
    <mergeCell ref="P252:Q252"/>
    <mergeCell ref="R252:T252"/>
    <mergeCell ref="R179:T179"/>
    <mergeCell ref="N180:O180"/>
    <mergeCell ref="C139:L139"/>
    <mergeCell ref="N139:O139"/>
    <mergeCell ref="P139:Q139"/>
    <mergeCell ref="R139:T139"/>
    <mergeCell ref="C140:L140"/>
    <mergeCell ref="C141:L141"/>
    <mergeCell ref="C142:L142"/>
    <mergeCell ref="C143:L143"/>
    <mergeCell ref="C144:L144"/>
    <mergeCell ref="C145:L145"/>
    <mergeCell ref="C146:L146"/>
    <mergeCell ref="C147:L147"/>
    <mergeCell ref="N148:O148"/>
    <mergeCell ref="P148:Q148"/>
    <mergeCell ref="R148:T148"/>
    <mergeCell ref="C251:L251"/>
    <mergeCell ref="N251:O251"/>
    <mergeCell ref="P251:Q251"/>
    <mergeCell ref="R251:T251"/>
    <mergeCell ref="C179:L179"/>
    <mergeCell ref="N179:O179"/>
    <mergeCell ref="P179:Q179"/>
    <mergeCell ref="N255:O255"/>
    <mergeCell ref="P255:Q255"/>
    <mergeCell ref="R255:T255"/>
    <mergeCell ref="C257:L257"/>
    <mergeCell ref="N257:O257"/>
    <mergeCell ref="P257:Q257"/>
    <mergeCell ref="R257:T257"/>
    <mergeCell ref="N258:O258"/>
    <mergeCell ref="P258:Q258"/>
    <mergeCell ref="R258:T258"/>
    <mergeCell ref="N188:O188"/>
    <mergeCell ref="P188:Q188"/>
    <mergeCell ref="R188:T188"/>
    <mergeCell ref="N221:O221"/>
    <mergeCell ref="P221:Q221"/>
    <mergeCell ref="R221:T221"/>
    <mergeCell ref="N194:O194"/>
    <mergeCell ref="N186:O186"/>
    <mergeCell ref="P186:Q186"/>
    <mergeCell ref="R186:T186"/>
    <mergeCell ref="N187:O187"/>
    <mergeCell ref="P187:Q187"/>
    <mergeCell ref="R187:T187"/>
    <mergeCell ref="C93:L93"/>
    <mergeCell ref="N93:O93"/>
    <mergeCell ref="P93:Q93"/>
    <mergeCell ref="R93:T93"/>
    <mergeCell ref="C94:L94"/>
    <mergeCell ref="N94:O94"/>
    <mergeCell ref="P94:Q94"/>
    <mergeCell ref="R94:T94"/>
    <mergeCell ref="R225:T225"/>
    <mergeCell ref="C96:L96"/>
    <mergeCell ref="N96:O96"/>
    <mergeCell ref="P96:Q96"/>
    <mergeCell ref="R96:T96"/>
    <mergeCell ref="C97:L97"/>
    <mergeCell ref="N97:O97"/>
    <mergeCell ref="P97:Q97"/>
    <mergeCell ref="R97:T97"/>
    <mergeCell ref="C186:L186"/>
    <mergeCell ref="C289:L289"/>
    <mergeCell ref="N289:O289"/>
    <mergeCell ref="P289:Q289"/>
    <mergeCell ref="R289:T289"/>
    <mergeCell ref="N195:O195"/>
    <mergeCell ref="P195:Q195"/>
    <mergeCell ref="R195:T195"/>
    <mergeCell ref="C225:L225"/>
    <mergeCell ref="N225:O225"/>
    <mergeCell ref="P225:Q225"/>
    <mergeCell ref="C290:L290"/>
    <mergeCell ref="N290:O290"/>
    <mergeCell ref="P290:Q290"/>
    <mergeCell ref="R290:T290"/>
    <mergeCell ref="C291:L291"/>
    <mergeCell ref="N291:O291"/>
    <mergeCell ref="P291:Q291"/>
    <mergeCell ref="R291:T291"/>
    <mergeCell ref="C214:L214"/>
    <mergeCell ref="N214:O214"/>
    <mergeCell ref="P214:Q214"/>
    <mergeCell ref="R214:T214"/>
    <mergeCell ref="C122:L122"/>
    <mergeCell ref="N122:O122"/>
    <mergeCell ref="P122:Q122"/>
    <mergeCell ref="R122:T122"/>
    <mergeCell ref="C123:L123"/>
    <mergeCell ref="N123:O123"/>
    <mergeCell ref="C126:L126"/>
    <mergeCell ref="N126:O126"/>
    <mergeCell ref="P126:Q126"/>
    <mergeCell ref="R126:T126"/>
    <mergeCell ref="P123:Q123"/>
    <mergeCell ref="R123:T123"/>
    <mergeCell ref="C125:L125"/>
    <mergeCell ref="N125:O125"/>
    <mergeCell ref="P125:Q125"/>
    <mergeCell ref="R125:T125"/>
  </mergeCells>
  <printOptions/>
  <pageMargins left="0.7" right="0.7" top="0.75" bottom="0.75" header="0.3" footer="0.3"/>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Bašić</dc:creator>
  <cp:keywords/>
  <dc:description/>
  <cp:lastModifiedBy>Krešimir Božić</cp:lastModifiedBy>
  <cp:lastPrinted>2018-02-12T16:00:58Z</cp:lastPrinted>
  <dcterms:created xsi:type="dcterms:W3CDTF">2016-07-21T08:28:49Z</dcterms:created>
  <dcterms:modified xsi:type="dcterms:W3CDTF">2018-03-12T13:27:40Z</dcterms:modified>
  <cp:category/>
  <cp:version/>
  <cp:contentType/>
  <cp:contentStatus/>
</cp:coreProperties>
</file>